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thleenbenn/Desktop/Personal/Condo Association/"/>
    </mc:Choice>
  </mc:AlternateContent>
  <xr:revisionPtr revIDLastSave="0" documentId="13_ncr:1_{86EF8AC2-FB92-6B44-9211-487AFD0ECA9A}" xr6:coauthVersionLast="47" xr6:coauthVersionMax="47" xr10:uidLastSave="{00000000-0000-0000-0000-000000000000}"/>
  <bookViews>
    <workbookView xWindow="0" yWindow="0" windowWidth="28800" windowHeight="18000" xr2:uid="{8573F3A7-80F8-7549-97C9-8C391C52C13C}"/>
  </bookViews>
  <sheets>
    <sheet name="MASTER LIST OF SALES" sheetId="7" r:id="rId1"/>
    <sheet name="Sales sorted by year" sheetId="10" r:id="rId2"/>
    <sheet name="Sales with Graphs" sheetId="8" r:id="rId3"/>
    <sheet name="Sheet7" sheetId="9" r:id="rId4"/>
  </sheets>
  <definedNames>
    <definedName name="_xlnm.Print_Area" localSheetId="2">'Sales with Graphs'!$A$269:$I$310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8" i="7" l="1"/>
  <c r="H142" i="7"/>
  <c r="H191" i="7"/>
  <c r="H66" i="7"/>
  <c r="H41" i="7"/>
  <c r="H40" i="7"/>
  <c r="H208" i="7" l="1"/>
  <c r="A305" i="8" l="1"/>
  <c r="A306" i="8"/>
  <c r="A307" i="8"/>
  <c r="A308" i="8"/>
  <c r="A309" i="8"/>
  <c r="A310" i="8"/>
  <c r="A311" i="8"/>
  <c r="A304" i="8"/>
  <c r="N321" i="8"/>
  <c r="F326" i="8"/>
  <c r="D312" i="8"/>
  <c r="C312" i="8"/>
  <c r="D327" i="8"/>
  <c r="E311" i="8"/>
  <c r="F311" i="8" s="1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C327" i="8"/>
  <c r="I321" i="8"/>
  <c r="I322" i="8" s="1"/>
  <c r="I323" i="8" s="1"/>
  <c r="I324" i="8" s="1"/>
  <c r="I325" i="8" s="1"/>
  <c r="I319" i="8"/>
  <c r="I320" i="8" s="1"/>
  <c r="F319" i="8"/>
  <c r="F320" i="8" s="1"/>
  <c r="F321" i="8" s="1"/>
  <c r="F322" i="8" s="1"/>
  <c r="F323" i="8" s="1"/>
  <c r="F324" i="8" s="1"/>
  <c r="F325" i="8" s="1"/>
  <c r="E300" i="8"/>
  <c r="F300" i="8" s="1"/>
  <c r="F301" i="8" s="1"/>
  <c r="F302" i="8" s="1"/>
  <c r="F303" i="8" s="1"/>
  <c r="I300" i="8"/>
  <c r="I301" i="8" s="1"/>
  <c r="I302" i="8" s="1"/>
  <c r="I303" i="8" s="1"/>
  <c r="E301" i="8"/>
  <c r="E302" i="8"/>
  <c r="E303" i="8"/>
  <c r="B262" i="8"/>
  <c r="B261" i="8"/>
  <c r="B260" i="8"/>
  <c r="B259" i="8"/>
  <c r="B258" i="8"/>
  <c r="B257" i="8"/>
  <c r="B256" i="8"/>
  <c r="B255" i="8"/>
  <c r="B254" i="8"/>
  <c r="B253" i="8"/>
  <c r="B250" i="8"/>
  <c r="B249" i="8"/>
  <c r="B248" i="8"/>
  <c r="B247" i="8"/>
  <c r="B246" i="8"/>
  <c r="B245" i="8"/>
  <c r="B244" i="8"/>
  <c r="B243" i="8"/>
  <c r="B242" i="8"/>
  <c r="B241" i="8"/>
  <c r="B240" i="8"/>
  <c r="D240" i="8" s="1"/>
  <c r="B239" i="8"/>
  <c r="C267" i="8"/>
  <c r="D241" i="8"/>
  <c r="N323" i="8" l="1"/>
  <c r="E312" i="8"/>
  <c r="B267" i="8"/>
  <c r="E310" i="8"/>
  <c r="E309" i="8"/>
  <c r="E308" i="8"/>
  <c r="E307" i="8"/>
  <c r="E306" i="8"/>
  <c r="E305" i="8"/>
  <c r="E304" i="8"/>
  <c r="F304" i="8" s="1"/>
  <c r="I304" i="8"/>
  <c r="I305" i="8" s="1"/>
  <c r="I306" i="8" s="1"/>
  <c r="I307" i="8" s="1"/>
  <c r="I308" i="8" s="1"/>
  <c r="I309" i="8" s="1"/>
  <c r="I310" i="8" s="1"/>
  <c r="H253" i="8"/>
  <c r="H254" i="8" s="1"/>
  <c r="H255" i="8" s="1"/>
  <c r="H256" i="8" s="1"/>
  <c r="H257" i="8" s="1"/>
  <c r="H258" i="8" s="1"/>
  <c r="H259" i="8" s="1"/>
  <c r="H260" i="8" s="1"/>
  <c r="H261" i="8" s="1"/>
  <c r="H262" i="8" s="1"/>
  <c r="H263" i="8" s="1"/>
  <c r="D243" i="8"/>
  <c r="D244" i="8"/>
  <c r="D245" i="8"/>
  <c r="D246" i="8"/>
  <c r="D247" i="8"/>
  <c r="D248" i="8"/>
  <c r="D249" i="8"/>
  <c r="D250" i="8"/>
  <c r="D242" i="8"/>
  <c r="D254" i="8"/>
  <c r="D255" i="8"/>
  <c r="D256" i="8"/>
  <c r="D257" i="8"/>
  <c r="D258" i="8"/>
  <c r="D259" i="8"/>
  <c r="D260" i="8"/>
  <c r="D261" i="8"/>
  <c r="D262" i="8"/>
  <c r="D263" i="8"/>
  <c r="D253" i="8"/>
  <c r="E253" i="8" s="1"/>
  <c r="K253" i="8" s="1"/>
  <c r="B265" i="8"/>
  <c r="C265" i="8"/>
  <c r="B83" i="8"/>
  <c r="B100" i="8"/>
  <c r="B116" i="8"/>
  <c r="B229" i="8"/>
  <c r="B226" i="8"/>
  <c r="B221" i="8"/>
  <c r="B216" i="8"/>
  <c r="B212" i="8"/>
  <c r="B209" i="8"/>
  <c r="B203" i="8"/>
  <c r="B193" i="8"/>
  <c r="B187" i="8"/>
  <c r="B183" i="8"/>
  <c r="B177" i="8"/>
  <c r="B174" i="8"/>
  <c r="B169" i="8"/>
  <c r="B165" i="8"/>
  <c r="B161" i="8"/>
  <c r="B152" i="8"/>
  <c r="B142" i="8"/>
  <c r="B136" i="8"/>
  <c r="B131" i="8"/>
  <c r="B123" i="8"/>
  <c r="D265" i="8" l="1"/>
  <c r="F305" i="8"/>
  <c r="F306" i="8" s="1"/>
  <c r="F307" i="8" s="1"/>
  <c r="F308" i="8" s="1"/>
  <c r="F309" i="8" s="1"/>
  <c r="F310" i="8" s="1"/>
  <c r="I253" i="8"/>
  <c r="E254" i="8"/>
  <c r="K254" i="8" s="1"/>
  <c r="I254" i="8" l="1"/>
  <c r="E255" i="8"/>
  <c r="K255" i="8" s="1"/>
  <c r="I255" i="8" l="1"/>
  <c r="E256" i="8"/>
  <c r="K256" i="8" s="1"/>
  <c r="E257" i="8" l="1"/>
  <c r="K257" i="8" s="1"/>
  <c r="I256" i="8"/>
  <c r="E258" i="8" l="1"/>
  <c r="K258" i="8" s="1"/>
  <c r="I257" i="8"/>
  <c r="E259" i="8" l="1"/>
  <c r="K259" i="8" s="1"/>
  <c r="I258" i="8"/>
  <c r="E260" i="8" l="1"/>
  <c r="K260" i="8" s="1"/>
  <c r="I259" i="8"/>
  <c r="E261" i="8" l="1"/>
  <c r="K261" i="8" s="1"/>
  <c r="I260" i="8"/>
  <c r="E262" i="8" l="1"/>
  <c r="K262" i="8" s="1"/>
  <c r="I261" i="8"/>
  <c r="E263" i="8" l="1"/>
  <c r="I262" i="8"/>
  <c r="I263" i="8" l="1"/>
  <c r="K263" i="8"/>
</calcChain>
</file>

<file path=xl/sharedStrings.xml><?xml version="1.0" encoding="utf-8"?>
<sst xmlns="http://schemas.openxmlformats.org/spreadsheetml/2006/main" count="2735" uniqueCount="416">
  <si>
    <t>223 NORTH SHORE DR # 109</t>
  </si>
  <si>
    <t>HAHN GARY L &amp; DEBORAH L</t>
  </si>
  <si>
    <t>BUCKHAM BRIAN R &amp; SUSAN L</t>
  </si>
  <si>
    <t>80-53-726-012-00</t>
  </si>
  <si>
    <t>225 NORTH SHORE DR # 302</t>
  </si>
  <si>
    <t>TAYLOR MARK C AND PATRICIA A</t>
  </si>
  <si>
    <t>BOYER BRIAN R&amp; COOPER-BOYER KAREN J</t>
  </si>
  <si>
    <t>80-53-726-072-00</t>
  </si>
  <si>
    <t>KDAB LLC</t>
  </si>
  <si>
    <t>223 NORTH SHORE DR # 001</t>
  </si>
  <si>
    <t>225 NORTH SHORE DR # 001</t>
  </si>
  <si>
    <t>223 NORTH SHORE DR # 002</t>
  </si>
  <si>
    <t>225 NORTH SHORE DR # 002</t>
  </si>
  <si>
    <t>223 NORTH SHORE DR # 003</t>
  </si>
  <si>
    <t>225 NORTH SHORE DR # 003</t>
  </si>
  <si>
    <t>223 NORTH SHORE DR # 004</t>
  </si>
  <si>
    <t>225 NORTH SHORE DR # 004</t>
  </si>
  <si>
    <t>MCDAVID BRIAN H</t>
  </si>
  <si>
    <t>225 NORTH SHORE DR # 005</t>
  </si>
  <si>
    <t>225 NORTH SHORE DR # 006</t>
  </si>
  <si>
    <t>225 NORTH SHORE DR # 007</t>
  </si>
  <si>
    <t>MCCRACKEN KEVIN &amp; SHARON</t>
  </si>
  <si>
    <t>223 NORTH SHORE DR # 101</t>
  </si>
  <si>
    <t>BENN KATHLEEN</t>
  </si>
  <si>
    <t>223 NORTH SHORE DR # 102</t>
  </si>
  <si>
    <t>225 NORTH SHORE DR # 102</t>
  </si>
  <si>
    <t>223 NORTH SHORE DR # 103</t>
  </si>
  <si>
    <t>225 NORTH SHORE DR # 103</t>
  </si>
  <si>
    <t>223 NORTH SHORE DR # 104</t>
  </si>
  <si>
    <t>225 NORTH SHORE DR # 104</t>
  </si>
  <si>
    <t>FLORIS JULIEN 2004 DECLARATION OF T</t>
  </si>
  <si>
    <t>223 NORTH SHORE DR # 105</t>
  </si>
  <si>
    <t>225 NORTH SHORE DR # 105</t>
  </si>
  <si>
    <t>223 NORTH SHORE DR # 106</t>
  </si>
  <si>
    <t>225 NORTH SHORE DR # 106</t>
  </si>
  <si>
    <t>BRANDT HENRY &amp; DIANA</t>
  </si>
  <si>
    <t>223 NORTH SHORE DR # 107</t>
  </si>
  <si>
    <t>JOHNSON HUGH &amp; SHERRY</t>
  </si>
  <si>
    <t>225 NORTH SHORE DR # 107</t>
  </si>
  <si>
    <t>225 NORTH SHORE DR # 108</t>
  </si>
  <si>
    <t>225 NORTH SHORE DR # 109</t>
  </si>
  <si>
    <t>225 NORTH SHORE DR # 110</t>
  </si>
  <si>
    <t>223 NORTH SHORE DR # 111</t>
  </si>
  <si>
    <t>225 NORTH SHORE DR # 111</t>
  </si>
  <si>
    <t>223 NORTH SHORE DR # 112</t>
  </si>
  <si>
    <t>225 NORTH SHORE DR # 112</t>
  </si>
  <si>
    <t>WILKINSON WAYNE &amp; VALERIA J</t>
  </si>
  <si>
    <t>225 NORTH SHORE DR # 113</t>
  </si>
  <si>
    <t>223 NORTH SHORE DR # 201</t>
  </si>
  <si>
    <t>225 NORTH SHORE DR # 201</t>
  </si>
  <si>
    <t>MESSINGER ALAN S &amp; RHONDA C</t>
  </si>
  <si>
    <t>223 NORTH SHORE DR # 202</t>
  </si>
  <si>
    <t>MILLER KENNETH J &amp; SHIRLEY J</t>
  </si>
  <si>
    <t>MICHKOVITS JOHN F</t>
  </si>
  <si>
    <t>223 NORTH SHORE DR # 203</t>
  </si>
  <si>
    <t>225 NORTH SHORE DR # 203</t>
  </si>
  <si>
    <t>JELTEMA ELIZABETH A TRUST</t>
  </si>
  <si>
    <t>223 NORTH SHORE DR # 204</t>
  </si>
  <si>
    <t>DEWITT MICHAEL T &amp; KELLI M</t>
  </si>
  <si>
    <t>223 NORTH SHORE DR # 205</t>
  </si>
  <si>
    <t>FISHER KENT M &amp; DEBORAH D</t>
  </si>
  <si>
    <t>225 NORTH SHORE DR # 205</t>
  </si>
  <si>
    <t>223 NORTH SHORE DR # 206</t>
  </si>
  <si>
    <t>225 NORTH SHORE DR # 206</t>
  </si>
  <si>
    <t>GRAY JANET</t>
  </si>
  <si>
    <t>SMITH</t>
  </si>
  <si>
    <t>KALINOWSKI</t>
  </si>
  <si>
    <t>ANGERAME</t>
  </si>
  <si>
    <t>HUNT</t>
  </si>
  <si>
    <t>80-53-726-001-00</t>
  </si>
  <si>
    <t>BERNGARD</t>
  </si>
  <si>
    <t>SCHARF</t>
  </si>
  <si>
    <t>80-53-726-002-00</t>
  </si>
  <si>
    <t>GRIFFIN</t>
  </si>
  <si>
    <t>80-53-726-003-00</t>
  </si>
  <si>
    <t>GOOCH</t>
  </si>
  <si>
    <t>80-53-726-004-00</t>
  </si>
  <si>
    <t>ALHADI</t>
  </si>
  <si>
    <t>80-53-726-005-00</t>
  </si>
  <si>
    <t>BRAY</t>
  </si>
  <si>
    <t>80-53-726-006-00</t>
  </si>
  <si>
    <t>JOHNSON &amp; SANDT</t>
  </si>
  <si>
    <t>80-53-726-007-00</t>
  </si>
  <si>
    <t>HUIJBREGTS</t>
  </si>
  <si>
    <t>KNAPP</t>
  </si>
  <si>
    <t>80-53-726-008-00</t>
  </si>
  <si>
    <t>234 CEDAR INC</t>
  </si>
  <si>
    <t>HALL</t>
  </si>
  <si>
    <t>80-53-726-009-00</t>
  </si>
  <si>
    <t>STRINGHAM</t>
  </si>
  <si>
    <t>80-53-726-010-00</t>
  </si>
  <si>
    <t>GOLE</t>
  </si>
  <si>
    <t>80-53-726-011-00</t>
  </si>
  <si>
    <t>GIRARD</t>
  </si>
  <si>
    <t>NUSBAUM</t>
  </si>
  <si>
    <t>80-53-726-013-00</t>
  </si>
  <si>
    <t>HEYWOOD &amp; OTHERS</t>
  </si>
  <si>
    <t>80-53-726-014-00</t>
  </si>
  <si>
    <t>DEBRUYN</t>
  </si>
  <si>
    <t>80-53-726-015-00</t>
  </si>
  <si>
    <t>MOORE</t>
  </si>
  <si>
    <t>80-53-726-016-00</t>
  </si>
  <si>
    <t>CALLAGHAN</t>
  </si>
  <si>
    <t>80-53-726-017-00</t>
  </si>
  <si>
    <t>ARNOLD</t>
  </si>
  <si>
    <t>80-53-726-018-00</t>
  </si>
  <si>
    <t>DEPUE</t>
  </si>
  <si>
    <t>80-53-726-019-00</t>
  </si>
  <si>
    <t>KIDD &amp; KERN</t>
  </si>
  <si>
    <t>80-53-726-020-00</t>
  </si>
  <si>
    <t>223 NORTH SHORE DR # 207</t>
  </si>
  <si>
    <t>80-53-726-021-00</t>
  </si>
  <si>
    <t>223 NORTH SHORE DR # 208</t>
  </si>
  <si>
    <t>MURRAY</t>
  </si>
  <si>
    <t>80-53-726-022-00</t>
  </si>
  <si>
    <t>CARR</t>
  </si>
  <si>
    <t>223 NORTH SHORE DR # 209</t>
  </si>
  <si>
    <t>NORDINE</t>
  </si>
  <si>
    <t>80-53-726-023-00</t>
  </si>
  <si>
    <t>FIGURACION</t>
  </si>
  <si>
    <t>223 NORTH SHORE DR # 210</t>
  </si>
  <si>
    <t>SHORESCAPE LLC</t>
  </si>
  <si>
    <t>80-53-726-024-00</t>
  </si>
  <si>
    <t>223 NORTH SHORE DR # 211</t>
  </si>
  <si>
    <t>SVIKIS &amp; ANDREWS</t>
  </si>
  <si>
    <t>80-53-726-025-00</t>
  </si>
  <si>
    <t>223 NORTH SHORE DR # 212</t>
  </si>
  <si>
    <t>SEIFERT MICHAEL E &amp; AMY JO</t>
  </si>
  <si>
    <t>BERNGARD LIBBY</t>
  </si>
  <si>
    <t>80-53-726-026-00</t>
  </si>
  <si>
    <t>223 NORTH SHORE DR # 301</t>
  </si>
  <si>
    <t>COLLINS</t>
  </si>
  <si>
    <t>80-53-726-027-00</t>
  </si>
  <si>
    <t>223 NORTH SHORE DR # 302</t>
  </si>
  <si>
    <t>LAKECREST ASSOCIATES LLC</t>
  </si>
  <si>
    <t>LINDSTROM ROBERT &amp; JUDY</t>
  </si>
  <si>
    <t>80-53-726-028-01</t>
  </si>
  <si>
    <t>223 NORTH SHORE DR # 305</t>
  </si>
  <si>
    <t>SEE-WRIGHT LLC</t>
  </si>
  <si>
    <t>80-53-726-030-00</t>
  </si>
  <si>
    <t>223 NORTH SHORE DR # 306</t>
  </si>
  <si>
    <t>AUSTRINS</t>
  </si>
  <si>
    <t>80-53-726-031-00</t>
  </si>
  <si>
    <t>223 NORTH SHORE DR # 307</t>
  </si>
  <si>
    <t>COBB NONA</t>
  </si>
  <si>
    <t>80-53-726-032-00</t>
  </si>
  <si>
    <t>COBB</t>
  </si>
  <si>
    <t>223 NORTH SHORE DR # 308</t>
  </si>
  <si>
    <t>POGGI</t>
  </si>
  <si>
    <t>80-53-726-033-00</t>
  </si>
  <si>
    <t>PENROSE</t>
  </si>
  <si>
    <t>223 NORTH SHORE DR # 309</t>
  </si>
  <si>
    <t>WALBRIDGE</t>
  </si>
  <si>
    <t>80-53-726-034-00</t>
  </si>
  <si>
    <t>223 NORTH SHORE DR # 310</t>
  </si>
  <si>
    <t>ANDERSON</t>
  </si>
  <si>
    <t>80-53-726-035-00</t>
  </si>
  <si>
    <t>223 NORTH SHORE DR # 311</t>
  </si>
  <si>
    <t>80-53-726-036-00</t>
  </si>
  <si>
    <t>223 NORTH SHORE DR # 312</t>
  </si>
  <si>
    <t>80-53-726-037-00</t>
  </si>
  <si>
    <t>80-53-726-059-01</t>
  </si>
  <si>
    <t>SEELYE</t>
  </si>
  <si>
    <t>80-53-726-038-00</t>
  </si>
  <si>
    <t>HAAS</t>
  </si>
  <si>
    <t>80-53-726-039-00</t>
  </si>
  <si>
    <t>WILCOX &amp; HORMANN</t>
  </si>
  <si>
    <t>80-53-726-040-00</t>
  </si>
  <si>
    <t>MCDAVID</t>
  </si>
  <si>
    <t>80-53-726-041-00</t>
  </si>
  <si>
    <t>80-53-726-042-00</t>
  </si>
  <si>
    <t>80-53-726-043-00</t>
  </si>
  <si>
    <t>BROWN</t>
  </si>
  <si>
    <t>80-53-726-044-00</t>
  </si>
  <si>
    <t>BASHORE INC</t>
  </si>
  <si>
    <t>HARTMAN</t>
  </si>
  <si>
    <t>80-53-726-045-00</t>
  </si>
  <si>
    <t>NORTH SHORE PARTNERSHIP</t>
  </si>
  <si>
    <t>80-53-726-046-00</t>
  </si>
  <si>
    <t>80-53-726-047-00</t>
  </si>
  <si>
    <t>80-53-726-048-00</t>
  </si>
  <si>
    <t>80-53-726-049-00</t>
  </si>
  <si>
    <t>DORAN</t>
  </si>
  <si>
    <t>80-53-726-050-00</t>
  </si>
  <si>
    <t>80-53-726-051-00</t>
  </si>
  <si>
    <t>HELGESON</t>
  </si>
  <si>
    <t>80-53-726-052-00</t>
  </si>
  <si>
    <t>SEELBREDE</t>
  </si>
  <si>
    <t>80-53-726-053-00</t>
  </si>
  <si>
    <t>CHASE</t>
  </si>
  <si>
    <t>80-53-726-054-00</t>
  </si>
  <si>
    <t>DOUD</t>
  </si>
  <si>
    <t>SHEA</t>
  </si>
  <si>
    <t>80-53-726-055-00</t>
  </si>
  <si>
    <t>80-53-726-056-00</t>
  </si>
  <si>
    <t>RUFENER &amp; LEE</t>
  </si>
  <si>
    <t>80-53-726-057-00</t>
  </si>
  <si>
    <t>80-53-726-058-00</t>
  </si>
  <si>
    <t>SWENSON</t>
  </si>
  <si>
    <t>80-53-726-060-00</t>
  </si>
  <si>
    <t>NEY</t>
  </si>
  <si>
    <t>80-53-726-062-00</t>
  </si>
  <si>
    <t>MURRY</t>
  </si>
  <si>
    <t>80-53-726-063-00</t>
  </si>
  <si>
    <t>225 NORTH SHORE DR # 207</t>
  </si>
  <si>
    <t>HARRIS</t>
  </si>
  <si>
    <t>80-53-726-064-00</t>
  </si>
  <si>
    <t>225 NORTH SHORE DR # 208</t>
  </si>
  <si>
    <t>HARNESS</t>
  </si>
  <si>
    <t>80-53-726-065-00</t>
  </si>
  <si>
    <t>225 NORTH SHORE DR # 209</t>
  </si>
  <si>
    <t>VELKOFF</t>
  </si>
  <si>
    <t>80-53-726-066-00</t>
  </si>
  <si>
    <t>225 NORTH SHORE DR # 210</t>
  </si>
  <si>
    <t>WESOLOWSKI</t>
  </si>
  <si>
    <t>80-53-726-067-00</t>
  </si>
  <si>
    <t>225 NORTH SHORE DR # 211</t>
  </si>
  <si>
    <t>80-53-726-068-00</t>
  </si>
  <si>
    <t>225 NORTH SHORE DR # 212</t>
  </si>
  <si>
    <t>OVERLANDER</t>
  </si>
  <si>
    <t>80-53-726-069-00</t>
  </si>
  <si>
    <t>225 NORTH SHORE DR # 213</t>
  </si>
  <si>
    <t>ALBERY</t>
  </si>
  <si>
    <t>80-53-726-070-00</t>
  </si>
  <si>
    <t>225 NORTH SHORE DR # 301</t>
  </si>
  <si>
    <t>JANKOWSKI WNEDY</t>
  </si>
  <si>
    <t>80-53-726-071-01</t>
  </si>
  <si>
    <t>TAYLOR</t>
  </si>
  <si>
    <t>225 NORTH SHORE DR # 304</t>
  </si>
  <si>
    <t>80-53-726-074-00</t>
  </si>
  <si>
    <t>BOELMAN &amp; KIRBY</t>
  </si>
  <si>
    <t>225 NORTH SHORE DR # 305</t>
  </si>
  <si>
    <t>MCKIERNAN</t>
  </si>
  <si>
    <t>80-53-726-075-00</t>
  </si>
  <si>
    <t>JANKOWSKI</t>
  </si>
  <si>
    <t>225 NORTH SHORE DR # 306</t>
  </si>
  <si>
    <t>BOELMAN AND POWELL</t>
  </si>
  <si>
    <t>80-53-726-076-00</t>
  </si>
  <si>
    <t>225 NORTH SHORE DR # 307</t>
  </si>
  <si>
    <t>WHITE</t>
  </si>
  <si>
    <t>80-53-726-077-00</t>
  </si>
  <si>
    <t>225 NORTH SHORE DR # 308</t>
  </si>
  <si>
    <t>RIEDY</t>
  </si>
  <si>
    <t>80-53-726-078-00</t>
  </si>
  <si>
    <t>SAPPANOS</t>
  </si>
  <si>
    <t>225 NORTH SHORE DR # 309</t>
  </si>
  <si>
    <t>KOZIEJ BERNARD I &amp; MARY M</t>
  </si>
  <si>
    <t>WEINER &amp; BERNHARD</t>
  </si>
  <si>
    <t>80-53-726-079-01</t>
  </si>
  <si>
    <t>KOZIEJ</t>
  </si>
  <si>
    <t>225 NORTH SHORE DR # 310</t>
  </si>
  <si>
    <t>80-53-726-080-00</t>
  </si>
  <si>
    <t>225 NORTH SHORE DR # 312</t>
  </si>
  <si>
    <t>HOLLANDER</t>
  </si>
  <si>
    <t>80-53-726-082-00</t>
  </si>
  <si>
    <t>LEE AND RUFENER</t>
  </si>
  <si>
    <t>225 NORTH SHORE DR # 313</t>
  </si>
  <si>
    <t>LONGEROT</t>
  </si>
  <si>
    <t>80-53-726-083-00</t>
  </si>
  <si>
    <t>SCHARF RAMONA L</t>
  </si>
  <si>
    <t>KNOT &amp; SMITS</t>
  </si>
  <si>
    <t>GOOCH RALPH L &amp; PATRICIA A</t>
  </si>
  <si>
    <t>SMITS TIMOTHY G &amp; KNOT CRAIG A</t>
  </si>
  <si>
    <t>BRAY GERALD L AND MARYANN</t>
  </si>
  <si>
    <t>POWELL RANDY &amp; MACHELLE A</t>
  </si>
  <si>
    <t>MCDAVID BRIAN H &amp; JOHNSON JO</t>
  </si>
  <si>
    <t>GOLE DAVID F &amp; KATHLEEN</t>
  </si>
  <si>
    <t>STRINGHAM GARY AND SHARON</t>
  </si>
  <si>
    <t>MILLER ROBERT J &amp; TAMMY L</t>
  </si>
  <si>
    <t>ARNOLD ERIC B</t>
  </si>
  <si>
    <t>DEPUE JEFFERY M &amp; MARY B</t>
  </si>
  <si>
    <t>STRINGHAM DAVID AND MAUREEN</t>
  </si>
  <si>
    <t>LABEDZ GERALD P &amp; PAMELA J</t>
  </si>
  <si>
    <t>MURRAY TIMOTHY AND BEVERLY</t>
  </si>
  <si>
    <t>EQUITY TRUST CO</t>
  </si>
  <si>
    <t>LINDSTROM JUDY M TRUSTEE</t>
  </si>
  <si>
    <t>HALPERT RICHARD L &amp; MARY K</t>
  </si>
  <si>
    <t>DEBRUYN GWEN</t>
  </si>
  <si>
    <t>LALES GEORGE</t>
  </si>
  <si>
    <t>ANDERSON JUDITH K TRUSTEE</t>
  </si>
  <si>
    <t>REISH JOSEPH G &amp; HELENE</t>
  </si>
  <si>
    <t>ARNOLD &amp; VLEUGEL</t>
  </si>
  <si>
    <t>HAAS NORMAN H &amp; ANA R</t>
  </si>
  <si>
    <t>NEAL HAROLD L JR</t>
  </si>
  <si>
    <t>HARTMAN WILLIAM B</t>
  </si>
  <si>
    <t>BOYER DENISE M</t>
  </si>
  <si>
    <t>SEELBREDE RANDALL S</t>
  </si>
  <si>
    <t>WILKINSON WAYNE &amp; ARNOLD ERIC S</t>
  </si>
  <si>
    <t>WILKINSON WAYNE</t>
  </si>
  <si>
    <t>SCOTT RUTH &amp; STEPHEN R</t>
  </si>
  <si>
    <t>CHASE CHARLES L &amp; GLORIA J</t>
  </si>
  <si>
    <t>POLL DANIEL J &amp; SALLY G</t>
  </si>
  <si>
    <t>ANDERSON JUDITH M</t>
  </si>
  <si>
    <t>RUFENER ELAINE</t>
  </si>
  <si>
    <t>WOOD ROBERT A &amp; JANE M</t>
  </si>
  <si>
    <t>BERNGARD SAMUEL J &amp; LIBBY A</t>
  </si>
  <si>
    <t>NEY ROBERT D &amp; KAREN J</t>
  </si>
  <si>
    <t>JELTEMA ELIZABETH A</t>
  </si>
  <si>
    <t>MURRAY TIMOTHY A AND BEVERLY J</t>
  </si>
  <si>
    <t>HARRIS BRIAN J &amp; ZALA MARI E</t>
  </si>
  <si>
    <t>NEY ROBERT &amp; KAREN</t>
  </si>
  <si>
    <t>STORA JOHN T &amp; WYANT BETTY A</t>
  </si>
  <si>
    <t>HARNESS RONALD W &amp; PAMELA A</t>
  </si>
  <si>
    <t>JULIEN PAUL M &amp; FLORIS</t>
  </si>
  <si>
    <t>VELKOFF CHRISTOPHER W</t>
  </si>
  <si>
    <t>WELSH RICHARD</t>
  </si>
  <si>
    <t>BERNGARD LIBBY A</t>
  </si>
  <si>
    <t>ALBERY JOHN M &amp; LINDA R</t>
  </si>
  <si>
    <t>ANDERSON JUDITH K TRUST</t>
  </si>
  <si>
    <t>JANKOWSKI WENDY</t>
  </si>
  <si>
    <t>MCKIERNAN LAWRENCE J &amp; THEODORA F</t>
  </si>
  <si>
    <t>HENDRICKS JEFFREY P &amp; FIONA S</t>
  </si>
  <si>
    <t>WITWER MARTHA</t>
  </si>
  <si>
    <t>BOELMAN LARRY &amp; POWELL RANDY S</t>
  </si>
  <si>
    <t>BOELMAN LARRY</t>
  </si>
  <si>
    <t>WHITE MONICA M</t>
  </si>
  <si>
    <t>MAITNER CHRISTOPHER T &amp; MARIE L</t>
  </si>
  <si>
    <t>RIEDY JOE</t>
  </si>
  <si>
    <t>BOYER DENISE</t>
  </si>
  <si>
    <t>ANGERAME WILLIAM J AND NANCY A</t>
  </si>
  <si>
    <t>BAKEHORN TERESA</t>
  </si>
  <si>
    <t>DEBRUYN JAY &amp; GWEN</t>
  </si>
  <si>
    <t>THE AQEEL HUMAIRA REVOCABLE T</t>
  </si>
  <si>
    <t>CLOVER CAPITAL MANAGEMENT LLC</t>
  </si>
  <si>
    <t>ALHADI TAUFIEK &amp; THERESA E</t>
  </si>
  <si>
    <t>STRINGHAM GARY J &amp; SHARON J</t>
  </si>
  <si>
    <t>EQUITY TRUST COMPANY</t>
  </si>
  <si>
    <t>POLENA CHRISTOPHER J &amp; CARI L</t>
  </si>
  <si>
    <t>SCHUPAN DAN &amp; SHERRY </t>
  </si>
  <si>
    <t>MILLER KENNETH &amp; SHIRLEY J</t>
  </si>
  <si>
    <t>CRISSMAN BRIAN &amp; JENNIFER</t>
  </si>
  <si>
    <t>WRIGHT FAMILY INVESTMENTS LLC</t>
  </si>
  <si>
    <t>COATES DOUGLAS &amp; DEBORAH J</t>
  </si>
  <si>
    <t>WALBRIDGE TIMOTHY G</t>
  </si>
  <si>
    <t>PRELL EDWARD M &amp; MARY J</t>
  </si>
  <si>
    <t>ARNOLD ERIC</t>
  </si>
  <si>
    <t>ALLEN MARK C &amp; KATHERINE L</t>
  </si>
  <si>
    <t>RORER JOHN A &amp; CHRISTINE B</t>
  </si>
  <si>
    <t>BROWN PATRICIA S</t>
  </si>
  <si>
    <t>BOYER BENJAMIN W &amp; DENISE M</t>
  </si>
  <si>
    <t>PHILIPP GERALD J &amp; DEBRA L</t>
  </si>
  <si>
    <t>DORAN EILEEN M TRUSTEE</t>
  </si>
  <si>
    <t>SHEA JOHN L &amp; KIM M TRUSTEES</t>
  </si>
  <si>
    <t>TONELLI DANIEL W &amp; KIMBERLY A</t>
  </si>
  <si>
    <t>WOOD ROBERT &amp; JANE M</t>
  </si>
  <si>
    <t>LYSTER WENDY L</t>
  </si>
  <si>
    <t>NORIN SUSAN A TRUSTEE</t>
  </si>
  <si>
    <t>WELSH RICHARD M &amp; SHERI S</t>
  </si>
  <si>
    <t>SCOFIELD-SMITH KATHY</t>
  </si>
  <si>
    <t>OVERLANDER DAVID E &amp; BECK KATHLEEN</t>
  </si>
  <si>
    <t>MARK COHEN</t>
  </si>
  <si>
    <t>ANDERSON JUDITH M TRUST</t>
  </si>
  <si>
    <t>NEAL HAROLD &amp; MARIJ</t>
  </si>
  <si>
    <t>MAITNER MARIE L</t>
  </si>
  <si>
    <t>CORBEIL PAUL F &amp; DEBORAH D</t>
  </si>
  <si>
    <t>WELSH RICHARD &amp; SHERI </t>
  </si>
  <si>
    <t>Sale Date</t>
  </si>
  <si>
    <t>Price</t>
  </si>
  <si>
    <t>Address</t>
  </si>
  <si>
    <t>225 NORTH SHORE DR #202</t>
  </si>
  <si>
    <t>225 NORTH SHORE DR #101</t>
  </si>
  <si>
    <t>225 NORTH SHORE DR # 101</t>
  </si>
  <si>
    <t>Labedz</t>
  </si>
  <si>
    <t>Martin, Jim vicki</t>
  </si>
  <si>
    <t>Tonelli Dan</t>
  </si>
  <si>
    <t>MESSINGER</t>
  </si>
  <si>
    <t>JULIEN</t>
  </si>
  <si>
    <t>Hollander</t>
  </si>
  <si>
    <t>AQEEL</t>
  </si>
  <si>
    <t>BRAGAGNINI, ANDREW</t>
  </si>
  <si>
    <t>INGALA</t>
  </si>
  <si>
    <t>JOHN MELISSA DUKE</t>
  </si>
  <si>
    <t>MIGALA</t>
  </si>
  <si>
    <t>OLEKSKY ANALISA</t>
  </si>
  <si>
    <t xml:space="preserve">25TH </t>
  </si>
  <si>
    <t>Additional Assessments</t>
  </si>
  <si>
    <t>Year</t>
  </si>
  <si>
    <t>Properties Sold by year</t>
  </si>
  <si>
    <t>Sales</t>
  </si>
  <si>
    <t># sold</t>
  </si>
  <si>
    <t>Reserve Contribution @1%</t>
  </si>
  <si>
    <t>Cummulative Reserve Contibution</t>
  </si>
  <si>
    <t>Non Collected Reserve Fees</t>
  </si>
  <si>
    <t>John and Christine Rorer</t>
  </si>
  <si>
    <t>NANCY HALL</t>
  </si>
  <si>
    <t>SPILLED BEANS LLC</t>
  </si>
  <si>
    <t>ANTHONY &amp; KAISA HEIB</t>
  </si>
  <si>
    <t>CAROLYN JONES</t>
  </si>
  <si>
    <t>JILLIAN MARCHARD</t>
  </si>
  <si>
    <t>GARY &amp; HEIDI VALLIER</t>
  </si>
  <si>
    <t>SHERYL LOUX</t>
  </si>
  <si>
    <t>GINA DODGE</t>
  </si>
  <si>
    <t>DS DENHAM PROPERTIES LLC</t>
  </si>
  <si>
    <t>GRACE DICKLER</t>
  </si>
  <si>
    <t>KATHLEEN BENN</t>
  </si>
  <si>
    <t>JOHN AND CHRISTINE RORER</t>
  </si>
  <si>
    <t>KEITH AND JENNIFER KASPER</t>
  </si>
  <si>
    <t>DAVID POWERS</t>
  </si>
  <si>
    <t>JED LINDA MCCRUMB</t>
  </si>
  <si>
    <t>CHRIS EVANS</t>
  </si>
  <si>
    <t>OBED AND OTHERS</t>
  </si>
  <si>
    <t>1999</t>
  </si>
  <si>
    <t>Owner</t>
  </si>
  <si>
    <t>Brenda Aanderud</t>
  </si>
  <si>
    <t>MIKE DEWITT</t>
  </si>
  <si>
    <t>Ken Tindall and Beth DeWaters</t>
  </si>
  <si>
    <t>Lendell Richardson</t>
  </si>
  <si>
    <t>POGGI ANTHONY</t>
  </si>
  <si>
    <t>ALLEN MARK C &amp; KATHERINE L MKGS PROP</t>
  </si>
  <si>
    <t>SELLER</t>
  </si>
  <si>
    <t>PURCHASER</t>
  </si>
  <si>
    <t>PIN</t>
  </si>
  <si>
    <t>1% BUY IN</t>
  </si>
  <si>
    <t>TOTAL</t>
  </si>
  <si>
    <t>CARL AND MARGARET TOLEN</t>
  </si>
  <si>
    <t>SPILLED BEANS LLC Kathy 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</si>
</sst>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/>
    <xf numFmtId="14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1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14" fontId="3" fillId="2" borderId="0" xfId="0" applyNumberFormat="1" applyFont="1" applyFill="1"/>
    <xf numFmtId="3" fontId="3" fillId="2" borderId="0" xfId="0" applyNumberFormat="1" applyFont="1" applyFill="1"/>
    <xf numFmtId="14" fontId="1" fillId="2" borderId="0" xfId="0" applyNumberFormat="1" applyFont="1" applyFill="1"/>
    <xf numFmtId="3" fontId="1" fillId="2" borderId="0" xfId="0" applyNumberFormat="1" applyFont="1" applyFill="1"/>
    <xf numFmtId="43" fontId="0" fillId="0" borderId="0" xfId="1" applyFont="1"/>
    <xf numFmtId="43" fontId="0" fillId="0" borderId="0" xfId="0" applyNumberFormat="1"/>
    <xf numFmtId="164" fontId="0" fillId="0" borderId="0" xfId="2" applyNumberFormat="1" applyFont="1"/>
    <xf numFmtId="43" fontId="0" fillId="0" borderId="0" xfId="1" applyFont="1" applyAlignment="1">
      <alignment wrapText="1"/>
    </xf>
    <xf numFmtId="0" fontId="0" fillId="0" borderId="0" xfId="0" applyAlignment="1">
      <alignment wrapText="1"/>
    </xf>
    <xf numFmtId="9" fontId="0" fillId="0" borderId="0" xfId="3" applyFont="1"/>
    <xf numFmtId="165" fontId="0" fillId="0" borderId="0" xfId="1" applyNumberFormat="1" applyFont="1"/>
    <xf numFmtId="165" fontId="1" fillId="0" borderId="0" xfId="1" applyNumberFormat="1" applyFont="1"/>
    <xf numFmtId="165" fontId="3" fillId="0" borderId="0" xfId="1" applyNumberFormat="1" applyFont="1"/>
    <xf numFmtId="165" fontId="3" fillId="2" borderId="0" xfId="1" applyNumberFormat="1" applyFont="1" applyFill="1"/>
    <xf numFmtId="165" fontId="1" fillId="2" borderId="0" xfId="1" applyNumberFormat="1" applyFont="1" applyFill="1"/>
    <xf numFmtId="165" fontId="0" fillId="0" borderId="0" xfId="1" applyNumberFormat="1" applyFont="1" applyAlignment="1">
      <alignment wrapText="1"/>
    </xf>
    <xf numFmtId="165" fontId="0" fillId="0" borderId="0" xfId="0" applyNumberFormat="1"/>
    <xf numFmtId="165" fontId="4" fillId="0" borderId="0" xfId="1" applyNumberFormat="1" applyFont="1"/>
    <xf numFmtId="165" fontId="0" fillId="0" borderId="0" xfId="1" applyNumberFormat="1" applyFont="1" applyAlignment="1">
      <alignment horizontal="right"/>
    </xf>
    <xf numFmtId="41" fontId="0" fillId="0" borderId="0" xfId="1" applyNumberFormat="1" applyFont="1"/>
    <xf numFmtId="164" fontId="0" fillId="0" borderId="0" xfId="0" applyNumberFormat="1"/>
    <xf numFmtId="43" fontId="3" fillId="0" borderId="0" xfId="1" applyFont="1"/>
    <xf numFmtId="43" fontId="1" fillId="0" borderId="0" xfId="0" applyNumberFormat="1" applyFont="1"/>
    <xf numFmtId="14" fontId="0" fillId="0" borderId="0" xfId="0" applyNumberFormat="1"/>
    <xf numFmtId="49" fontId="0" fillId="0" borderId="0" xfId="1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Font="1"/>
    <xf numFmtId="43" fontId="1" fillId="0" borderId="0" xfId="1" applyFont="1"/>
    <xf numFmtId="43" fontId="2" fillId="0" borderId="0" xfId="1" applyFont="1"/>
    <xf numFmtId="3" fontId="1" fillId="0" borderId="1" xfId="0" applyNumberFormat="1" applyFont="1" applyBorder="1"/>
    <xf numFmtId="43" fontId="0" fillId="0" borderId="1" xfId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at North Shore (000, omitted)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Sales</c:v>
          </c:tx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'Sales with Graphs'!$A$239:$A$264</c:f>
              <c:numCache>
                <c:formatCode>General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 formatCode="@">
                  <c:v>2021</c:v>
                </c:pt>
                <c:pt idx="25" formatCode="@">
                  <c:v>2022</c:v>
                </c:pt>
              </c:numCache>
            </c:numRef>
          </c:cat>
          <c:val>
            <c:numRef>
              <c:f>'Sales with Graphs'!$B$239:$B$264</c:f>
              <c:numCache>
                <c:formatCode>_(* #,##0_);_(* \(#,##0\);_(* "-"_);_(@_)</c:formatCode>
                <c:ptCount val="26"/>
                <c:pt idx="0">
                  <c:v>6414.3</c:v>
                </c:pt>
                <c:pt idx="1">
                  <c:v>1795.8</c:v>
                </c:pt>
                <c:pt idx="2">
                  <c:v>1766.33</c:v>
                </c:pt>
                <c:pt idx="3">
                  <c:v>600</c:v>
                </c:pt>
                <c:pt idx="4">
                  <c:v>892</c:v>
                </c:pt>
                <c:pt idx="5">
                  <c:v>363.25</c:v>
                </c:pt>
                <c:pt idx="6">
                  <c:v>598.79999999999995</c:v>
                </c:pt>
                <c:pt idx="7">
                  <c:v>1761.5</c:v>
                </c:pt>
                <c:pt idx="8">
                  <c:v>1705</c:v>
                </c:pt>
                <c:pt idx="9">
                  <c:v>440</c:v>
                </c:pt>
                <c:pt idx="10">
                  <c:v>535</c:v>
                </c:pt>
                <c:pt idx="11">
                  <c:v>1041.5</c:v>
                </c:pt>
                <c:pt idx="12">
                  <c:v>0</c:v>
                </c:pt>
                <c:pt idx="13">
                  <c:v>0</c:v>
                </c:pt>
                <c:pt idx="14">
                  <c:v>240</c:v>
                </c:pt>
                <c:pt idx="15">
                  <c:v>927</c:v>
                </c:pt>
                <c:pt idx="16">
                  <c:v>525</c:v>
                </c:pt>
                <c:pt idx="17">
                  <c:v>1038</c:v>
                </c:pt>
                <c:pt idx="18">
                  <c:v>1706.5</c:v>
                </c:pt>
                <c:pt idx="19">
                  <c:v>902.5</c:v>
                </c:pt>
                <c:pt idx="20">
                  <c:v>450</c:v>
                </c:pt>
                <c:pt idx="21">
                  <c:v>633.5</c:v>
                </c:pt>
                <c:pt idx="22">
                  <c:v>875</c:v>
                </c:pt>
                <c:pt idx="23">
                  <c:v>882</c:v>
                </c:pt>
                <c:pt idx="24" formatCode="_(* #,##0_);_(* \(#,##0\);_(* &quot;-&quot;??_);_(@_)">
                  <c:v>3760</c:v>
                </c:pt>
                <c:pt idx="25" formatCode="_(* #,##0_);_(* \(#,##0\);_(* &quot;-&quot;??_);_(@_)">
                  <c:v>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F-784E-8697-B6536FDE32FC}"/>
            </c:ext>
          </c:extLst>
        </c:ser>
        <c:ser>
          <c:idx val="0"/>
          <c:order val="1"/>
          <c:tx>
            <c:v>1% of Sales</c:v>
          </c:tx>
          <c:spPr>
            <a:gradFill rotWithShape="1">
              <a:gsLst>
                <a:gs pos="0">
                  <a:schemeClr val="accent1"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'Sales with Graphs'!$A$239:$A$264</c:f>
              <c:numCache>
                <c:formatCode>General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 formatCode="@">
                  <c:v>2021</c:v>
                </c:pt>
                <c:pt idx="25" formatCode="@">
                  <c:v>2022</c:v>
                </c:pt>
              </c:numCache>
            </c:numRef>
          </c:cat>
          <c:val>
            <c:numRef>
              <c:f>'Sales with Graphs'!$D$239:$D$264</c:f>
              <c:numCache>
                <c:formatCode>_(* #,##0_);_(* \(#,##0\);_(* "-"??_);_(@_)</c:formatCode>
                <c:ptCount val="26"/>
                <c:pt idx="0">
                  <c:v>0</c:v>
                </c:pt>
                <c:pt idx="1">
                  <c:v>17.957999999999998</c:v>
                </c:pt>
                <c:pt idx="2">
                  <c:v>17.6633</c:v>
                </c:pt>
                <c:pt idx="3">
                  <c:v>6</c:v>
                </c:pt>
                <c:pt idx="4">
                  <c:v>8.92</c:v>
                </c:pt>
                <c:pt idx="5">
                  <c:v>3.6325000000000003</c:v>
                </c:pt>
                <c:pt idx="6">
                  <c:v>5.9879999999999995</c:v>
                </c:pt>
                <c:pt idx="7">
                  <c:v>17.615000000000002</c:v>
                </c:pt>
                <c:pt idx="8">
                  <c:v>17.05</c:v>
                </c:pt>
                <c:pt idx="9">
                  <c:v>4.4000000000000004</c:v>
                </c:pt>
                <c:pt idx="10">
                  <c:v>5.3500000000000005</c:v>
                </c:pt>
                <c:pt idx="11">
                  <c:v>10.415000000000001</c:v>
                </c:pt>
                <c:pt idx="14">
                  <c:v>2.4</c:v>
                </c:pt>
                <c:pt idx="15">
                  <c:v>9.27</c:v>
                </c:pt>
                <c:pt idx="16">
                  <c:v>5.25</c:v>
                </c:pt>
                <c:pt idx="17">
                  <c:v>10.38</c:v>
                </c:pt>
                <c:pt idx="18">
                  <c:v>17.065000000000001</c:v>
                </c:pt>
                <c:pt idx="19">
                  <c:v>9.0250000000000004</c:v>
                </c:pt>
                <c:pt idx="20">
                  <c:v>4.5</c:v>
                </c:pt>
                <c:pt idx="21">
                  <c:v>6.335</c:v>
                </c:pt>
                <c:pt idx="22">
                  <c:v>8.75</c:v>
                </c:pt>
                <c:pt idx="23">
                  <c:v>8.82</c:v>
                </c:pt>
                <c:pt idx="24">
                  <c:v>37.6</c:v>
                </c:pt>
                <c:pt idx="2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F-784E-8697-B6536FDE3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189344"/>
        <c:axId val="1752543392"/>
      </c:barChart>
      <c:lineChart>
        <c:grouping val="standard"/>
        <c:varyColors val="0"/>
        <c:ser>
          <c:idx val="2"/>
          <c:order val="2"/>
          <c:tx>
            <c:v># of Sales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'Sales with Graphs'!$A$239:$A$263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 formatCode="@">
                  <c:v>2021</c:v>
                </c:pt>
              </c:numCache>
            </c:numRef>
          </c:cat>
          <c:val>
            <c:numRef>
              <c:f>'Sales with Graphs'!$C$239:$C$264</c:f>
              <c:numCache>
                <c:formatCode>General</c:formatCode>
                <c:ptCount val="26"/>
                <c:pt idx="0">
                  <c:v>81</c:v>
                </c:pt>
                <c:pt idx="1">
                  <c:v>14</c:v>
                </c:pt>
                <c:pt idx="2">
                  <c:v>14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8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 formatCode="_(* #,##0_);_(* \(#,##0\);_(* &quot;-&quot;??_);_(@_)">
                  <c:v>13</c:v>
                </c:pt>
                <c:pt idx="25" formatCode="_(* #,##0_);_(* \(#,##0\);_(* &quot;-&quot;??_);_(@_)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9F-784E-8697-B6536FDE3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699072"/>
        <c:axId val="1798678816"/>
      </c:lineChart>
      <c:catAx>
        <c:axId val="17501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543392"/>
        <c:crosses val="autoZero"/>
        <c:auto val="1"/>
        <c:lblAlgn val="ctr"/>
        <c:lblOffset val="100"/>
        <c:noMultiLvlLbl val="0"/>
      </c:catAx>
      <c:valAx>
        <c:axId val="1752543392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189344"/>
        <c:crosses val="autoZero"/>
        <c:crossBetween val="between"/>
        <c:majorUnit val="500"/>
      </c:valAx>
      <c:valAx>
        <c:axId val="17986788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699072"/>
        <c:crosses val="max"/>
        <c:crossBetween val="between"/>
      </c:valAx>
      <c:catAx>
        <c:axId val="1798699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986788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Cummulative Additional Assessments to Reserve Contributions Not Collected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Reserve Contribution Lost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'Sales with Graphs'!$F$253:$F$263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'Sales with Graphs'!$K$253:$K$263</c:f>
              <c:numCache>
                <c:formatCode>_("$"* #,##0_);_("$"* \(#,##0\);_("$"* "-"??_);_(@_)</c:formatCode>
                <c:ptCount val="11"/>
                <c:pt idx="0">
                  <c:v>2400</c:v>
                </c:pt>
                <c:pt idx="1">
                  <c:v>11670</c:v>
                </c:pt>
                <c:pt idx="2">
                  <c:v>16920</c:v>
                </c:pt>
                <c:pt idx="3">
                  <c:v>27300.000000000004</c:v>
                </c:pt>
                <c:pt idx="4">
                  <c:v>44365.000000000007</c:v>
                </c:pt>
                <c:pt idx="5">
                  <c:v>53390.000000000007</c:v>
                </c:pt>
                <c:pt idx="6">
                  <c:v>57890.000000000007</c:v>
                </c:pt>
                <c:pt idx="7">
                  <c:v>64225.000000000007</c:v>
                </c:pt>
                <c:pt idx="8">
                  <c:v>72975.000000000015</c:v>
                </c:pt>
                <c:pt idx="9">
                  <c:v>81795.000000000015</c:v>
                </c:pt>
                <c:pt idx="10">
                  <c:v>119395.00000000001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D-BA44-8895-7D66F941C25E}"/>
            </c:ext>
          </c:extLst>
        </c:ser>
        <c:ser>
          <c:idx val="1"/>
          <c:order val="1"/>
          <c:tx>
            <c:v>Additional Assessment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'Sales with Graphs'!$F$253:$F$263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'Sales with Graphs'!$H$253:$H$263</c:f>
              <c:numCache>
                <c:formatCode>_("$"* #,##0_);_("$"* \(#,##0\);_("$"* "-"??_);_(@_)</c:formatCode>
                <c:ptCount val="11"/>
                <c:pt idx="0">
                  <c:v>40057</c:v>
                </c:pt>
                <c:pt idx="1">
                  <c:v>40057</c:v>
                </c:pt>
                <c:pt idx="2">
                  <c:v>160057</c:v>
                </c:pt>
                <c:pt idx="3">
                  <c:v>220057</c:v>
                </c:pt>
                <c:pt idx="4">
                  <c:v>220057</c:v>
                </c:pt>
                <c:pt idx="5">
                  <c:v>220057</c:v>
                </c:pt>
                <c:pt idx="6">
                  <c:v>245057</c:v>
                </c:pt>
                <c:pt idx="7">
                  <c:v>293090</c:v>
                </c:pt>
                <c:pt idx="8">
                  <c:v>328090</c:v>
                </c:pt>
                <c:pt idx="9">
                  <c:v>328090</c:v>
                </c:pt>
                <c:pt idx="10">
                  <c:v>328090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D-BA44-8895-7D66F941C2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8548400"/>
        <c:axId val="1748550048"/>
      </c:barChart>
      <c:catAx>
        <c:axId val="1748548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48550048"/>
        <c:crosses val="autoZero"/>
        <c:auto val="1"/>
        <c:lblAlgn val="ctr"/>
        <c:lblOffset val="100"/>
        <c:noMultiLvlLbl val="0"/>
      </c:catAx>
      <c:valAx>
        <c:axId val="174855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wordArt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 Assessed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85484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Short Term</a:t>
            </a:r>
            <a:r>
              <a:rPr lang="en-US" baseline="0"/>
              <a:t> Effect of Sales with 1% Fees</a:t>
            </a:r>
            <a:endParaRPr lang="en-US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1% of Sales Per Year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'Sales with Graphs'!$E$319:$E$326</c:f>
              <c:numCache>
                <c:formatCode>_("$"* #,##0_);_("$"* \(#,##0\);_("$"* "-"??_);_(@_)</c:formatCode>
                <c:ptCount val="8"/>
                <c:pt idx="0">
                  <c:v>17065</c:v>
                </c:pt>
                <c:pt idx="1">
                  <c:v>9025</c:v>
                </c:pt>
                <c:pt idx="2">
                  <c:v>4500</c:v>
                </c:pt>
                <c:pt idx="3">
                  <c:v>6335</c:v>
                </c:pt>
                <c:pt idx="4">
                  <c:v>8750</c:v>
                </c:pt>
                <c:pt idx="5">
                  <c:v>8820</c:v>
                </c:pt>
                <c:pt idx="6">
                  <c:v>37599</c:v>
                </c:pt>
                <c:pt idx="7">
                  <c:v>14360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8-B549-938F-0FC3A32F3356}"/>
            </c:ext>
          </c:extLst>
        </c:ser>
        <c:ser>
          <c:idx val="1"/>
          <c:order val="1"/>
          <c:tx>
            <c:v>Cummulative 1% Reserve Fee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'Sales with Graphs'!$G$319:$G$326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'Sales with Graphs'!$F$319:$F$326</c:f>
              <c:numCache>
                <c:formatCode>_("$"* #,##0_);_("$"* \(#,##0\);_("$"* "-"??_);_(@_)</c:formatCode>
                <c:ptCount val="8"/>
                <c:pt idx="0">
                  <c:v>17065</c:v>
                </c:pt>
                <c:pt idx="1">
                  <c:v>26090</c:v>
                </c:pt>
                <c:pt idx="2">
                  <c:v>30590</c:v>
                </c:pt>
                <c:pt idx="3">
                  <c:v>36925</c:v>
                </c:pt>
                <c:pt idx="4">
                  <c:v>45675</c:v>
                </c:pt>
                <c:pt idx="5">
                  <c:v>54495</c:v>
                </c:pt>
                <c:pt idx="6">
                  <c:v>92094</c:v>
                </c:pt>
                <c:pt idx="7">
                  <c:v>106454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0-644D-82DC-2118DE8187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9185904"/>
        <c:axId val="1749364800"/>
      </c:barChart>
      <c:catAx>
        <c:axId val="17491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364800"/>
        <c:crosses val="autoZero"/>
        <c:auto val="1"/>
        <c:lblAlgn val="ctr"/>
        <c:lblOffset val="100"/>
        <c:noMultiLvlLbl val="0"/>
      </c:catAx>
      <c:valAx>
        <c:axId val="1749364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crossAx val="174918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430996</xdr:colOff>
      <xdr:row>334</xdr:row>
      <xdr:rowOff>198921</xdr:rowOff>
    </xdr:from>
    <xdr:to>
      <xdr:col>11</xdr:col>
      <xdr:colOff>668421</xdr:colOff>
      <xdr:row>364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D07A21C-8D21-DA45-8A96-15E7F29D31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873759</xdr:colOff>
      <xdr:row>280</xdr:row>
      <xdr:rowOff>127000</xdr:rowOff>
    </xdr:from>
    <xdr:to>
      <xdr:col>11</xdr:col>
      <xdr:colOff>668420</xdr:colOff>
      <xdr:row>296</xdr:row>
      <xdr:rowOff>30480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3CB395ED-7B6E-1142-8674-2917EC4FC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186622</xdr:colOff>
      <xdr:row>373</xdr:row>
      <xdr:rowOff>127000</xdr:rowOff>
    </xdr:from>
    <xdr:to>
      <xdr:col>8</xdr:col>
      <xdr:colOff>213893</xdr:colOff>
      <xdr:row>397</xdr:row>
      <xdr:rowOff>93579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FC65151-09CF-6645-B722-176183A4A7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A000F-B2D0-854E-B59B-C3851B848D70}">
  <dimension ref="A1:H209"/>
  <sheetViews>
    <sheetView tabSelected="1" zoomScale="179" workbookViewId="0">
      <selection activeCell="E201" sqref="E201"/>
    </sheetView>
  </sheetViews>
  <sheetFormatPr baseColWidth="10" defaultRowHeight="16" x14ac:dyDescent="0.2"/>
  <cols>
    <col min="3" max="3" width="6.6640625" bestFit="1" customWidth="1"/>
    <col min="4" max="4" width="27" bestFit="1" customWidth="1"/>
    <col min="5" max="5" width="40.1640625" bestFit="1" customWidth="1"/>
    <col min="6" max="6" width="41.1640625" bestFit="1" customWidth="1"/>
    <col min="7" max="7" width="15.5" customWidth="1"/>
    <col min="8" max="8" width="10.83203125" style="13"/>
  </cols>
  <sheetData>
    <row r="1" spans="1:8" x14ac:dyDescent="0.2">
      <c r="A1" t="s">
        <v>356</v>
      </c>
      <c r="B1" t="s">
        <v>357</v>
      </c>
      <c r="C1" t="s">
        <v>402</v>
      </c>
      <c r="D1" t="s">
        <v>358</v>
      </c>
      <c r="E1" t="s">
        <v>409</v>
      </c>
      <c r="F1" t="s">
        <v>410</v>
      </c>
      <c r="G1" t="s">
        <v>411</v>
      </c>
      <c r="H1" s="13" t="s">
        <v>412</v>
      </c>
    </row>
    <row r="2" spans="1:8" x14ac:dyDescent="0.2">
      <c r="A2" s="1">
        <v>35573</v>
      </c>
      <c r="B2" s="2">
        <v>83490</v>
      </c>
      <c r="C2" s="2">
        <v>1</v>
      </c>
      <c r="D2" s="3" t="s">
        <v>9</v>
      </c>
      <c r="E2" s="3"/>
      <c r="F2" s="3" t="s">
        <v>70</v>
      </c>
      <c r="G2" s="3" t="s">
        <v>69</v>
      </c>
    </row>
    <row r="3" spans="1:8" s="7" customFormat="1" x14ac:dyDescent="0.2">
      <c r="A3" s="4">
        <v>35989</v>
      </c>
      <c r="B3" s="5">
        <v>137900</v>
      </c>
      <c r="C3" s="5">
        <v>2</v>
      </c>
      <c r="D3" s="6" t="s">
        <v>9</v>
      </c>
      <c r="E3" s="6"/>
      <c r="F3" s="6" t="s">
        <v>68</v>
      </c>
      <c r="G3" s="6" t="s">
        <v>69</v>
      </c>
      <c r="H3" s="37"/>
    </row>
    <row r="4" spans="1:8" x14ac:dyDescent="0.2">
      <c r="A4" s="1">
        <v>35598</v>
      </c>
      <c r="B4" s="2">
        <v>83490</v>
      </c>
      <c r="C4" s="2">
        <v>1</v>
      </c>
      <c r="D4" s="3" t="s">
        <v>11</v>
      </c>
      <c r="E4" s="3"/>
      <c r="F4" s="3" t="s">
        <v>71</v>
      </c>
      <c r="G4" s="3" t="s">
        <v>72</v>
      </c>
    </row>
    <row r="5" spans="1:8" s="7" customFormat="1" x14ac:dyDescent="0.2">
      <c r="A5" s="4">
        <v>39227</v>
      </c>
      <c r="B5" s="5">
        <v>250000</v>
      </c>
      <c r="C5" s="5">
        <v>2</v>
      </c>
      <c r="D5" s="6" t="s">
        <v>11</v>
      </c>
      <c r="E5" s="6" t="s">
        <v>259</v>
      </c>
      <c r="F5" s="6" t="s">
        <v>260</v>
      </c>
      <c r="G5" s="6" t="s">
        <v>72</v>
      </c>
      <c r="H5" s="37"/>
    </row>
    <row r="6" spans="1:8" s="7" customFormat="1" x14ac:dyDescent="0.2">
      <c r="A6" s="4">
        <v>35571</v>
      </c>
      <c r="B6" s="5">
        <v>78490</v>
      </c>
      <c r="C6" s="5">
        <v>1</v>
      </c>
      <c r="D6" s="6" t="s">
        <v>13</v>
      </c>
      <c r="E6" s="6"/>
      <c r="F6" s="6" t="s">
        <v>73</v>
      </c>
      <c r="G6" s="6" t="s">
        <v>74</v>
      </c>
      <c r="H6" s="37"/>
    </row>
    <row r="7" spans="1:8" x14ac:dyDescent="0.2">
      <c r="A7" s="1">
        <v>35555</v>
      </c>
      <c r="B7" s="2">
        <v>80490</v>
      </c>
      <c r="C7" s="2">
        <v>1</v>
      </c>
      <c r="D7" s="3" t="s">
        <v>15</v>
      </c>
      <c r="E7" s="3"/>
      <c r="F7" s="3" t="s">
        <v>75</v>
      </c>
      <c r="G7" s="3" t="s">
        <v>76</v>
      </c>
    </row>
    <row r="8" spans="1:8" s="7" customFormat="1" x14ac:dyDescent="0.2">
      <c r="A8" s="4">
        <v>38336</v>
      </c>
      <c r="B8" s="5">
        <v>242000</v>
      </c>
      <c r="C8" s="5">
        <v>2</v>
      </c>
      <c r="D8" s="6" t="s">
        <v>15</v>
      </c>
      <c r="E8" s="6" t="s">
        <v>261</v>
      </c>
      <c r="F8" s="6" t="s">
        <v>262</v>
      </c>
      <c r="G8" s="6" t="s">
        <v>76</v>
      </c>
      <c r="H8" s="37"/>
    </row>
    <row r="9" spans="1:8" x14ac:dyDescent="0.2">
      <c r="A9" s="1">
        <v>35706</v>
      </c>
      <c r="B9" s="2">
        <v>79500</v>
      </c>
      <c r="C9" s="2">
        <v>1</v>
      </c>
      <c r="D9" s="3" t="s">
        <v>22</v>
      </c>
      <c r="E9" s="3"/>
      <c r="F9" s="3" t="s">
        <v>77</v>
      </c>
      <c r="G9" s="3" t="s">
        <v>78</v>
      </c>
    </row>
    <row r="10" spans="1:8" s="7" customFormat="1" x14ac:dyDescent="0.2">
      <c r="A10" s="4">
        <v>40717</v>
      </c>
      <c r="B10" s="5">
        <v>240000</v>
      </c>
      <c r="C10" s="5">
        <v>2</v>
      </c>
      <c r="D10" s="6" t="s">
        <v>22</v>
      </c>
      <c r="E10" s="6" t="s">
        <v>324</v>
      </c>
      <c r="F10" s="6" t="s">
        <v>23</v>
      </c>
      <c r="G10" s="6" t="s">
        <v>78</v>
      </c>
      <c r="H10" s="37"/>
    </row>
    <row r="11" spans="1:8" x14ac:dyDescent="0.2">
      <c r="A11" s="1">
        <v>35594</v>
      </c>
      <c r="B11" s="2">
        <v>105000</v>
      </c>
      <c r="C11" s="2">
        <v>1</v>
      </c>
      <c r="D11" s="3" t="s">
        <v>24</v>
      </c>
      <c r="E11" s="3"/>
      <c r="F11" s="3" t="s">
        <v>79</v>
      </c>
      <c r="G11" s="3" t="s">
        <v>80</v>
      </c>
    </row>
    <row r="12" spans="1:8" s="7" customFormat="1" x14ac:dyDescent="0.2">
      <c r="A12" s="4">
        <v>37139</v>
      </c>
      <c r="B12" s="5">
        <v>195000</v>
      </c>
      <c r="C12" s="5">
        <v>2</v>
      </c>
      <c r="D12" s="6" t="s">
        <v>24</v>
      </c>
      <c r="E12" s="6" t="s">
        <v>263</v>
      </c>
      <c r="F12" s="6" t="s">
        <v>264</v>
      </c>
      <c r="G12" s="6" t="s">
        <v>80</v>
      </c>
      <c r="H12" s="37"/>
    </row>
    <row r="13" spans="1:8" x14ac:dyDescent="0.2">
      <c r="A13" s="1">
        <v>35571</v>
      </c>
      <c r="B13" s="2">
        <v>78490</v>
      </c>
      <c r="C13" s="2">
        <v>1</v>
      </c>
      <c r="D13" s="3" t="s">
        <v>26</v>
      </c>
      <c r="E13" s="3"/>
      <c r="F13" s="3" t="s">
        <v>83</v>
      </c>
      <c r="G13" s="3" t="s">
        <v>82</v>
      </c>
    </row>
    <row r="14" spans="1:8" x14ac:dyDescent="0.2">
      <c r="A14" s="1">
        <v>36306</v>
      </c>
      <c r="B14" s="2">
        <v>135000</v>
      </c>
      <c r="C14" s="2">
        <v>2</v>
      </c>
      <c r="D14" s="3" t="s">
        <v>26</v>
      </c>
      <c r="E14" s="3"/>
      <c r="F14" s="3" t="s">
        <v>81</v>
      </c>
      <c r="G14" s="3" t="s">
        <v>82</v>
      </c>
    </row>
    <row r="15" spans="1:8" s="7" customFormat="1" x14ac:dyDescent="0.2">
      <c r="A15" s="4">
        <v>38435</v>
      </c>
      <c r="B15" s="5">
        <v>77936</v>
      </c>
      <c r="C15" s="5">
        <v>3</v>
      </c>
      <c r="D15" s="6" t="s">
        <v>26</v>
      </c>
      <c r="E15" s="6" t="s">
        <v>265</v>
      </c>
      <c r="F15" s="6" t="s">
        <v>17</v>
      </c>
      <c r="G15" s="6" t="s">
        <v>82</v>
      </c>
      <c r="H15" s="37"/>
    </row>
    <row r="16" spans="1:8" x14ac:dyDescent="0.2">
      <c r="A16" s="1">
        <v>35573</v>
      </c>
      <c r="B16" s="2">
        <v>83490</v>
      </c>
      <c r="C16" s="2">
        <v>1</v>
      </c>
      <c r="D16" s="3" t="s">
        <v>28</v>
      </c>
      <c r="E16" s="3"/>
      <c r="F16" s="3" t="s">
        <v>86</v>
      </c>
      <c r="G16" s="3" t="s">
        <v>85</v>
      </c>
    </row>
    <row r="17" spans="1:8" s="7" customFormat="1" x14ac:dyDescent="0.2">
      <c r="A17" s="4">
        <v>36094</v>
      </c>
      <c r="B17" s="5">
        <v>109000</v>
      </c>
      <c r="C17" s="5">
        <v>2</v>
      </c>
      <c r="D17" s="6" t="s">
        <v>28</v>
      </c>
      <c r="E17" s="6"/>
      <c r="F17" s="6" t="s">
        <v>84</v>
      </c>
      <c r="G17" s="6" t="s">
        <v>85</v>
      </c>
      <c r="H17" s="37"/>
    </row>
    <row r="18" spans="1:8" s="7" customFormat="1" x14ac:dyDescent="0.2">
      <c r="A18" s="4">
        <v>35737</v>
      </c>
      <c r="B18" s="5">
        <v>55115</v>
      </c>
      <c r="C18" s="5">
        <v>1</v>
      </c>
      <c r="D18" s="6" t="s">
        <v>31</v>
      </c>
      <c r="E18" s="6"/>
      <c r="F18" s="6" t="s">
        <v>87</v>
      </c>
      <c r="G18" s="6" t="s">
        <v>88</v>
      </c>
      <c r="H18" s="37"/>
    </row>
    <row r="19" spans="1:8" s="7" customFormat="1" x14ac:dyDescent="0.2">
      <c r="A19" s="4">
        <v>44459</v>
      </c>
      <c r="B19" s="5">
        <v>285000</v>
      </c>
      <c r="C19" s="5">
        <v>2</v>
      </c>
      <c r="D19" s="6" t="s">
        <v>31</v>
      </c>
      <c r="E19" s="6" t="s">
        <v>384</v>
      </c>
      <c r="F19" s="7" t="s">
        <v>415</v>
      </c>
      <c r="G19" s="6" t="s">
        <v>88</v>
      </c>
      <c r="H19" s="37"/>
    </row>
    <row r="20" spans="1:8" s="7" customFormat="1" x14ac:dyDescent="0.2">
      <c r="A20" s="4">
        <v>35566</v>
      </c>
      <c r="B20" s="5">
        <v>79900</v>
      </c>
      <c r="C20" s="5">
        <v>1</v>
      </c>
      <c r="D20" s="6" t="s">
        <v>33</v>
      </c>
      <c r="E20" s="6"/>
      <c r="F20" s="6" t="s">
        <v>89</v>
      </c>
      <c r="G20" s="6" t="s">
        <v>90</v>
      </c>
      <c r="H20" s="37"/>
    </row>
    <row r="21" spans="1:8" x14ac:dyDescent="0.2">
      <c r="A21" s="1">
        <v>35606</v>
      </c>
      <c r="B21" s="2">
        <v>45140</v>
      </c>
      <c r="C21" s="2">
        <v>1</v>
      </c>
      <c r="D21" s="3" t="s">
        <v>36</v>
      </c>
      <c r="E21" s="3"/>
      <c r="F21" s="3" t="s">
        <v>93</v>
      </c>
      <c r="G21" s="3" t="s">
        <v>92</v>
      </c>
    </row>
    <row r="22" spans="1:8" x14ac:dyDescent="0.2">
      <c r="A22" s="1">
        <v>36370</v>
      </c>
      <c r="B22" s="2">
        <v>86500</v>
      </c>
      <c r="C22" s="2">
        <v>2</v>
      </c>
      <c r="D22" s="3" t="s">
        <v>36</v>
      </c>
      <c r="E22" s="3"/>
      <c r="F22" s="3" t="s">
        <v>91</v>
      </c>
      <c r="G22" s="3" t="s">
        <v>92</v>
      </c>
    </row>
    <row r="23" spans="1:8" s="7" customFormat="1" x14ac:dyDescent="0.2">
      <c r="A23" s="4">
        <v>38233</v>
      </c>
      <c r="B23" s="5">
        <v>170000</v>
      </c>
      <c r="C23" s="5">
        <v>3</v>
      </c>
      <c r="D23" s="6" t="s">
        <v>36</v>
      </c>
      <c r="E23" s="6" t="s">
        <v>266</v>
      </c>
      <c r="F23" s="6" t="s">
        <v>37</v>
      </c>
      <c r="G23" s="6" t="s">
        <v>92</v>
      </c>
      <c r="H23" s="37"/>
    </row>
    <row r="24" spans="1:8" x14ac:dyDescent="0.2">
      <c r="A24" s="1">
        <v>35559</v>
      </c>
      <c r="B24" s="2">
        <v>70690</v>
      </c>
      <c r="C24" s="2">
        <v>1</v>
      </c>
      <c r="D24" s="3" t="s">
        <v>0</v>
      </c>
      <c r="E24" s="3"/>
      <c r="F24" s="3" t="s">
        <v>89</v>
      </c>
      <c r="G24" s="3" t="s">
        <v>3</v>
      </c>
    </row>
    <row r="25" spans="1:8" x14ac:dyDescent="0.2">
      <c r="A25" s="1">
        <v>36752</v>
      </c>
      <c r="B25" s="2">
        <v>140000</v>
      </c>
      <c r="C25" s="2">
        <v>2</v>
      </c>
      <c r="D25" s="3" t="s">
        <v>0</v>
      </c>
      <c r="E25" s="3" t="s">
        <v>267</v>
      </c>
      <c r="F25" s="3" t="s">
        <v>268</v>
      </c>
      <c r="G25" s="3" t="s">
        <v>3</v>
      </c>
    </row>
    <row r="26" spans="1:8" x14ac:dyDescent="0.2">
      <c r="A26" s="1">
        <v>38610</v>
      </c>
      <c r="B26" s="2">
        <v>235000</v>
      </c>
      <c r="C26" s="2">
        <v>3</v>
      </c>
      <c r="D26" s="3" t="s">
        <v>0</v>
      </c>
      <c r="E26" s="3" t="s">
        <v>268</v>
      </c>
      <c r="F26" s="3" t="s">
        <v>1</v>
      </c>
      <c r="G26" s="3" t="s">
        <v>3</v>
      </c>
    </row>
    <row r="27" spans="1:8" s="7" customFormat="1" x14ac:dyDescent="0.2">
      <c r="A27" s="4">
        <v>43381</v>
      </c>
      <c r="B27" s="5">
        <v>293500</v>
      </c>
      <c r="C27" s="5">
        <v>4</v>
      </c>
      <c r="D27" s="6" t="s">
        <v>0</v>
      </c>
      <c r="E27" s="6" t="s">
        <v>1</v>
      </c>
      <c r="F27" s="6" t="s">
        <v>2</v>
      </c>
      <c r="G27" s="6" t="s">
        <v>3</v>
      </c>
      <c r="H27" s="37"/>
    </row>
    <row r="28" spans="1:8" s="7" customFormat="1" x14ac:dyDescent="0.2">
      <c r="A28" s="4">
        <v>35643</v>
      </c>
      <c r="B28" s="5">
        <v>75915</v>
      </c>
      <c r="C28" s="5">
        <v>1</v>
      </c>
      <c r="D28" s="6" t="s">
        <v>42</v>
      </c>
      <c r="E28" s="6"/>
      <c r="F28" s="6" t="s">
        <v>94</v>
      </c>
      <c r="G28" s="6" t="s">
        <v>95</v>
      </c>
      <c r="H28" s="37"/>
    </row>
    <row r="29" spans="1:8" x14ac:dyDescent="0.2">
      <c r="A29" s="1">
        <v>35620</v>
      </c>
      <c r="B29" s="2">
        <v>86212</v>
      </c>
      <c r="C29" s="2">
        <v>1</v>
      </c>
      <c r="D29" s="3" t="s">
        <v>44</v>
      </c>
      <c r="E29" s="3"/>
      <c r="F29" s="3" t="s">
        <v>98</v>
      </c>
      <c r="G29" s="3" t="s">
        <v>97</v>
      </c>
    </row>
    <row r="30" spans="1:8" s="7" customFormat="1" x14ac:dyDescent="0.2">
      <c r="A30" s="4">
        <v>35775</v>
      </c>
      <c r="B30" s="5">
        <v>130000</v>
      </c>
      <c r="C30" s="5">
        <v>2</v>
      </c>
      <c r="D30" s="6" t="s">
        <v>44</v>
      </c>
      <c r="E30" s="6"/>
      <c r="F30" s="6" t="s">
        <v>400</v>
      </c>
      <c r="G30" s="6" t="s">
        <v>97</v>
      </c>
      <c r="H30" s="37"/>
    </row>
    <row r="31" spans="1:8" x14ac:dyDescent="0.2">
      <c r="A31" s="1">
        <v>35608</v>
      </c>
      <c r="B31" s="2">
        <v>86490</v>
      </c>
      <c r="C31" s="2">
        <v>1</v>
      </c>
      <c r="D31" s="3" t="s">
        <v>48</v>
      </c>
      <c r="E31" s="3"/>
      <c r="F31" s="3" t="s">
        <v>100</v>
      </c>
      <c r="G31" s="3" t="s">
        <v>99</v>
      </c>
    </row>
    <row r="32" spans="1:8" s="7" customFormat="1" x14ac:dyDescent="0.2">
      <c r="A32" s="4">
        <v>36320</v>
      </c>
      <c r="B32" s="5">
        <v>158000</v>
      </c>
      <c r="C32" s="5">
        <v>2</v>
      </c>
      <c r="D32" s="6" t="s">
        <v>48</v>
      </c>
      <c r="E32" s="6"/>
      <c r="F32" s="6" t="s">
        <v>93</v>
      </c>
      <c r="G32" s="6" t="s">
        <v>99</v>
      </c>
      <c r="H32" s="37"/>
    </row>
    <row r="33" spans="1:8" x14ac:dyDescent="0.2">
      <c r="A33" s="1">
        <v>35570</v>
      </c>
      <c r="B33" s="2">
        <v>86490</v>
      </c>
      <c r="C33" s="2">
        <v>1</v>
      </c>
      <c r="D33" s="3" t="s">
        <v>51</v>
      </c>
      <c r="E33" s="3"/>
      <c r="F33" s="3" t="s">
        <v>65</v>
      </c>
      <c r="G33" s="3" t="s">
        <v>101</v>
      </c>
    </row>
    <row r="34" spans="1:8" x14ac:dyDescent="0.2">
      <c r="A34" s="1">
        <v>35879</v>
      </c>
      <c r="B34" s="2">
        <v>134500</v>
      </c>
      <c r="C34" s="2">
        <v>2</v>
      </c>
      <c r="D34" s="3" t="s">
        <v>51</v>
      </c>
      <c r="E34" s="3"/>
      <c r="F34" s="3" t="s">
        <v>89</v>
      </c>
      <c r="G34" s="3" t="s">
        <v>101</v>
      </c>
    </row>
    <row r="35" spans="1:8" s="7" customFormat="1" x14ac:dyDescent="0.2">
      <c r="A35" s="4">
        <v>41859</v>
      </c>
      <c r="B35" s="5">
        <v>280000</v>
      </c>
      <c r="C35" s="5">
        <v>3</v>
      </c>
      <c r="D35" s="6" t="s">
        <v>51</v>
      </c>
      <c r="E35" s="6" t="s">
        <v>325</v>
      </c>
      <c r="F35" s="6" t="s">
        <v>52</v>
      </c>
      <c r="G35" s="6" t="s">
        <v>101</v>
      </c>
      <c r="H35" s="37"/>
    </row>
    <row r="36" spans="1:8" s="7" customFormat="1" x14ac:dyDescent="0.2">
      <c r="A36" s="4">
        <v>35625</v>
      </c>
      <c r="B36" s="5">
        <v>87990</v>
      </c>
      <c r="C36" s="5">
        <v>1</v>
      </c>
      <c r="D36" s="6" t="s">
        <v>54</v>
      </c>
      <c r="E36" s="6"/>
      <c r="F36" s="6" t="s">
        <v>102</v>
      </c>
      <c r="G36" s="6" t="s">
        <v>103</v>
      </c>
      <c r="H36" s="37"/>
    </row>
    <row r="37" spans="1:8" x14ac:dyDescent="0.2">
      <c r="A37" s="1">
        <v>35579</v>
      </c>
      <c r="B37" s="2">
        <v>83490</v>
      </c>
      <c r="C37" s="2">
        <v>1</v>
      </c>
      <c r="D37" s="3" t="s">
        <v>57</v>
      </c>
      <c r="E37" s="3"/>
      <c r="F37" s="3" t="s">
        <v>70</v>
      </c>
      <c r="G37" s="3" t="s">
        <v>105</v>
      </c>
    </row>
    <row r="38" spans="1:8" x14ac:dyDescent="0.2">
      <c r="A38" s="1">
        <v>36374</v>
      </c>
      <c r="B38" s="2">
        <v>132000</v>
      </c>
      <c r="C38" s="2">
        <v>2</v>
      </c>
      <c r="D38" s="3" t="s">
        <v>57</v>
      </c>
      <c r="E38" s="3"/>
      <c r="F38" s="3" t="s">
        <v>104</v>
      </c>
      <c r="G38" s="3" t="s">
        <v>105</v>
      </c>
    </row>
    <row r="39" spans="1:8" s="35" customFormat="1" x14ac:dyDescent="0.2">
      <c r="A39" s="1">
        <v>38849</v>
      </c>
      <c r="B39" s="2">
        <v>260000</v>
      </c>
      <c r="C39" s="2">
        <v>3</v>
      </c>
      <c r="D39" s="3" t="s">
        <v>57</v>
      </c>
      <c r="E39" s="3" t="s">
        <v>269</v>
      </c>
      <c r="F39" s="3" t="s">
        <v>58</v>
      </c>
      <c r="G39" s="3" t="s">
        <v>105</v>
      </c>
      <c r="H39" s="13"/>
    </row>
    <row r="40" spans="1:8" s="35" customFormat="1" x14ac:dyDescent="0.2">
      <c r="A40" s="1">
        <v>44978</v>
      </c>
      <c r="B40" s="2">
        <v>337000</v>
      </c>
      <c r="C40" s="2"/>
      <c r="D40" s="3" t="s">
        <v>57</v>
      </c>
      <c r="E40" s="3" t="s">
        <v>58</v>
      </c>
      <c r="F40" s="3" t="s">
        <v>403</v>
      </c>
      <c r="G40" s="3" t="s">
        <v>105</v>
      </c>
      <c r="H40" s="13">
        <f>+B40*0.01</f>
        <v>3370</v>
      </c>
    </row>
    <row r="41" spans="1:8" s="7" customFormat="1" x14ac:dyDescent="0.2">
      <c r="A41" s="4">
        <v>45161</v>
      </c>
      <c r="B41" s="5">
        <v>360000</v>
      </c>
      <c r="C41" s="5"/>
      <c r="D41" s="6" t="s">
        <v>57</v>
      </c>
      <c r="E41" s="6" t="s">
        <v>403</v>
      </c>
      <c r="F41" s="6" t="s">
        <v>405</v>
      </c>
      <c r="G41" s="6" t="s">
        <v>105</v>
      </c>
      <c r="H41" s="13">
        <f>+B41*0.01</f>
        <v>3600</v>
      </c>
    </row>
    <row r="42" spans="1:8" x14ac:dyDescent="0.2">
      <c r="A42" s="1">
        <v>35573</v>
      </c>
      <c r="B42" s="2">
        <v>48990</v>
      </c>
      <c r="C42" s="2">
        <v>1</v>
      </c>
      <c r="D42" s="3" t="s">
        <v>59</v>
      </c>
      <c r="E42" s="3"/>
      <c r="F42" s="3" t="s">
        <v>108</v>
      </c>
      <c r="G42" s="3" t="s">
        <v>107</v>
      </c>
    </row>
    <row r="43" spans="1:8" x14ac:dyDescent="0.2">
      <c r="A43" s="1">
        <v>36077</v>
      </c>
      <c r="B43" s="2">
        <v>83000</v>
      </c>
      <c r="C43" s="2">
        <v>2</v>
      </c>
      <c r="D43" s="3" t="s">
        <v>59</v>
      </c>
      <c r="E43" s="3"/>
      <c r="F43" s="3" t="s">
        <v>106</v>
      </c>
      <c r="G43" s="3" t="s">
        <v>107</v>
      </c>
    </row>
    <row r="44" spans="1:8" x14ac:dyDescent="0.2">
      <c r="A44" s="1">
        <v>38215</v>
      </c>
      <c r="B44" s="2">
        <v>185000</v>
      </c>
      <c r="C44" s="2">
        <v>3</v>
      </c>
      <c r="D44" s="3" t="s">
        <v>59</v>
      </c>
      <c r="E44" s="3" t="s">
        <v>270</v>
      </c>
      <c r="F44" s="3" t="s">
        <v>266</v>
      </c>
      <c r="G44" s="3" t="s">
        <v>107</v>
      </c>
    </row>
    <row r="45" spans="1:8" s="7" customFormat="1" x14ac:dyDescent="0.2">
      <c r="A45" s="4">
        <v>42345</v>
      </c>
      <c r="B45" s="5">
        <v>200000</v>
      </c>
      <c r="C45" s="5">
        <v>4</v>
      </c>
      <c r="D45" s="6" t="s">
        <v>59</v>
      </c>
      <c r="E45" s="6" t="s">
        <v>266</v>
      </c>
      <c r="F45" s="6" t="s">
        <v>60</v>
      </c>
      <c r="G45" s="6" t="s">
        <v>107</v>
      </c>
      <c r="H45" s="37"/>
    </row>
    <row r="46" spans="1:8" x14ac:dyDescent="0.2">
      <c r="A46" s="1">
        <v>35753</v>
      </c>
      <c r="B46" s="2">
        <v>95000</v>
      </c>
      <c r="C46" s="2">
        <v>1</v>
      </c>
      <c r="D46" s="3" t="s">
        <v>62</v>
      </c>
      <c r="E46" s="3"/>
      <c r="F46" s="3" t="s">
        <v>89</v>
      </c>
      <c r="G46" s="3" t="s">
        <v>109</v>
      </c>
    </row>
    <row r="47" spans="1:8" s="35" customFormat="1" x14ac:dyDescent="0.2">
      <c r="A47" s="1">
        <v>37162</v>
      </c>
      <c r="B47" s="2">
        <v>168000</v>
      </c>
      <c r="C47" s="2">
        <v>2</v>
      </c>
      <c r="D47" s="3" t="s">
        <v>62</v>
      </c>
      <c r="E47" s="3" t="s">
        <v>271</v>
      </c>
      <c r="F47" s="3" t="s">
        <v>272</v>
      </c>
      <c r="G47" s="3" t="s">
        <v>109</v>
      </c>
      <c r="H47" s="13"/>
    </row>
    <row r="48" spans="1:8" s="7" customFormat="1" x14ac:dyDescent="0.2">
      <c r="A48" s="4">
        <v>44531</v>
      </c>
      <c r="B48" s="5">
        <v>280000</v>
      </c>
      <c r="C48" s="5">
        <v>3</v>
      </c>
      <c r="D48" s="6" t="s">
        <v>62</v>
      </c>
      <c r="E48" s="6" t="s">
        <v>362</v>
      </c>
      <c r="F48" s="6" t="s">
        <v>363</v>
      </c>
      <c r="G48" s="6" t="s">
        <v>109</v>
      </c>
      <c r="H48" s="37"/>
    </row>
    <row r="49" spans="1:8" s="7" customFormat="1" x14ac:dyDescent="0.2">
      <c r="A49" s="4">
        <v>35643</v>
      </c>
      <c r="B49" s="5">
        <v>53790</v>
      </c>
      <c r="C49" s="5">
        <v>1</v>
      </c>
      <c r="D49" s="6" t="s">
        <v>110</v>
      </c>
      <c r="E49" s="6"/>
      <c r="F49" s="6" t="s">
        <v>66</v>
      </c>
      <c r="G49" s="6" t="s">
        <v>111</v>
      </c>
      <c r="H49" s="37"/>
    </row>
    <row r="50" spans="1:8" x14ac:dyDescent="0.2">
      <c r="A50" s="1">
        <v>35587</v>
      </c>
      <c r="B50" s="2">
        <v>48990</v>
      </c>
      <c r="C50" s="2">
        <v>1</v>
      </c>
      <c r="D50" s="3" t="s">
        <v>112</v>
      </c>
      <c r="E50" s="3"/>
      <c r="F50" s="3" t="s">
        <v>115</v>
      </c>
      <c r="G50" s="3" t="s">
        <v>114</v>
      </c>
    </row>
    <row r="51" spans="1:8" x14ac:dyDescent="0.2">
      <c r="A51" s="1">
        <v>35991</v>
      </c>
      <c r="B51" s="2">
        <v>81000</v>
      </c>
      <c r="C51" s="2">
        <v>2</v>
      </c>
      <c r="D51" s="3" t="s">
        <v>112</v>
      </c>
      <c r="E51" s="3"/>
      <c r="F51" s="3" t="s">
        <v>113</v>
      </c>
      <c r="G51" s="3" t="s">
        <v>114</v>
      </c>
    </row>
    <row r="52" spans="1:8" x14ac:dyDescent="0.2">
      <c r="A52" s="1">
        <v>37812</v>
      </c>
      <c r="B52" s="2">
        <v>127000</v>
      </c>
      <c r="C52" s="2">
        <v>3</v>
      </c>
      <c r="D52" s="3" t="s">
        <v>112</v>
      </c>
      <c r="E52" s="3" t="s">
        <v>273</v>
      </c>
      <c r="F52" s="3" t="s">
        <v>274</v>
      </c>
      <c r="G52" s="3" t="s">
        <v>114</v>
      </c>
    </row>
    <row r="53" spans="1:8" s="35" customFormat="1" x14ac:dyDescent="0.2">
      <c r="A53" s="1">
        <v>42614</v>
      </c>
      <c r="B53" s="2">
        <v>190000</v>
      </c>
      <c r="C53" s="2">
        <v>4</v>
      </c>
      <c r="D53" s="3" t="s">
        <v>112</v>
      </c>
      <c r="E53" s="3" t="s">
        <v>326</v>
      </c>
      <c r="F53" s="3" t="s">
        <v>327</v>
      </c>
      <c r="G53" s="3" t="s">
        <v>114</v>
      </c>
      <c r="H53" s="13"/>
    </row>
    <row r="54" spans="1:8" s="7" customFormat="1" x14ac:dyDescent="0.2">
      <c r="A54" s="4">
        <v>44764</v>
      </c>
      <c r="B54" s="5">
        <v>275000</v>
      </c>
      <c r="C54" s="5">
        <v>5</v>
      </c>
      <c r="D54" s="6" t="s">
        <v>112</v>
      </c>
      <c r="E54" s="6" t="s">
        <v>327</v>
      </c>
      <c r="F54" s="6" t="s">
        <v>386</v>
      </c>
      <c r="G54" s="6" t="s">
        <v>114</v>
      </c>
      <c r="H54" s="37"/>
    </row>
    <row r="55" spans="1:8" x14ac:dyDescent="0.2">
      <c r="A55" s="1">
        <v>35579</v>
      </c>
      <c r="B55" s="2">
        <v>72990</v>
      </c>
      <c r="C55" s="2">
        <v>1</v>
      </c>
      <c r="D55" s="3" t="s">
        <v>116</v>
      </c>
      <c r="E55" s="3"/>
      <c r="F55" s="3" t="s">
        <v>119</v>
      </c>
      <c r="G55" s="3" t="s">
        <v>118</v>
      </c>
    </row>
    <row r="56" spans="1:8" s="35" customFormat="1" x14ac:dyDescent="0.2">
      <c r="A56" s="1">
        <v>36312</v>
      </c>
      <c r="B56" s="2">
        <v>130000</v>
      </c>
      <c r="C56" s="2">
        <v>2</v>
      </c>
      <c r="D56" s="3" t="s">
        <v>116</v>
      </c>
      <c r="E56" s="3"/>
      <c r="F56" s="3" t="s">
        <v>117</v>
      </c>
      <c r="G56" s="3" t="s">
        <v>118</v>
      </c>
      <c r="H56" s="13"/>
    </row>
    <row r="57" spans="1:8" s="7" customFormat="1" x14ac:dyDescent="0.2">
      <c r="A57" s="4">
        <v>44393</v>
      </c>
      <c r="B57" s="5">
        <v>305000</v>
      </c>
      <c r="C57" s="5">
        <v>3</v>
      </c>
      <c r="D57" s="3" t="s">
        <v>116</v>
      </c>
      <c r="E57" s="6"/>
      <c r="F57" s="6" t="s">
        <v>387</v>
      </c>
      <c r="G57" s="6" t="s">
        <v>118</v>
      </c>
      <c r="H57" s="37"/>
    </row>
    <row r="58" spans="1:8" x14ac:dyDescent="0.2">
      <c r="A58" s="1">
        <v>35717</v>
      </c>
      <c r="B58" s="2">
        <v>95000</v>
      </c>
      <c r="C58" s="2">
        <v>1</v>
      </c>
      <c r="D58" s="3" t="s">
        <v>120</v>
      </c>
      <c r="E58" s="3"/>
      <c r="F58" s="3" t="s">
        <v>70</v>
      </c>
      <c r="G58" s="3" t="s">
        <v>122</v>
      </c>
    </row>
    <row r="59" spans="1:8" x14ac:dyDescent="0.2">
      <c r="A59" s="1">
        <v>36014</v>
      </c>
      <c r="B59" s="2">
        <v>117900</v>
      </c>
      <c r="C59" s="2">
        <v>2</v>
      </c>
      <c r="D59" s="3" t="s">
        <v>120</v>
      </c>
      <c r="E59" s="3"/>
      <c r="F59" s="3" t="s">
        <v>121</v>
      </c>
      <c r="G59" s="3" t="s">
        <v>122</v>
      </c>
    </row>
    <row r="60" spans="1:8" s="7" customFormat="1" x14ac:dyDescent="0.2">
      <c r="A60" s="4">
        <v>42272</v>
      </c>
      <c r="B60" s="5">
        <v>217500</v>
      </c>
      <c r="C60" s="5">
        <v>3</v>
      </c>
      <c r="D60" s="6" t="s">
        <v>120</v>
      </c>
      <c r="E60" s="6" t="s">
        <v>121</v>
      </c>
      <c r="F60" s="6" t="s">
        <v>328</v>
      </c>
      <c r="G60" s="6" t="s">
        <v>122</v>
      </c>
      <c r="H60" s="37"/>
    </row>
    <row r="61" spans="1:8" s="7" customFormat="1" x14ac:dyDescent="0.2">
      <c r="A61" s="4">
        <v>35562</v>
      </c>
      <c r="B61" s="5">
        <v>78865</v>
      </c>
      <c r="C61" s="5">
        <v>1</v>
      </c>
      <c r="D61" s="6" t="s">
        <v>123</v>
      </c>
      <c r="E61" s="6"/>
      <c r="F61" s="6" t="s">
        <v>124</v>
      </c>
      <c r="G61" s="6" t="s">
        <v>125</v>
      </c>
      <c r="H61" s="37"/>
    </row>
    <row r="62" spans="1:8" x14ac:dyDescent="0.2">
      <c r="A62" s="1">
        <v>35607</v>
      </c>
      <c r="B62" s="2">
        <v>85990</v>
      </c>
      <c r="C62" s="2">
        <v>1</v>
      </c>
      <c r="D62" s="3" t="s">
        <v>126</v>
      </c>
      <c r="E62" s="3" t="s">
        <v>127</v>
      </c>
      <c r="F62" s="3" t="s">
        <v>128</v>
      </c>
      <c r="G62" s="3" t="s">
        <v>129</v>
      </c>
    </row>
    <row r="63" spans="1:8" x14ac:dyDescent="0.2">
      <c r="A63" s="1">
        <v>41187</v>
      </c>
      <c r="B63" s="2">
        <v>245000</v>
      </c>
      <c r="C63" s="2">
        <v>2</v>
      </c>
      <c r="D63" s="3" t="s">
        <v>126</v>
      </c>
      <c r="E63" s="3" t="s">
        <v>323</v>
      </c>
      <c r="F63" s="3" t="s">
        <v>329</v>
      </c>
      <c r="G63" s="3" t="s">
        <v>129</v>
      </c>
    </row>
    <row r="64" spans="1:8" s="35" customFormat="1" x14ac:dyDescent="0.2">
      <c r="A64" s="1">
        <v>41841</v>
      </c>
      <c r="B64" s="2">
        <v>264000</v>
      </c>
      <c r="C64" s="2">
        <v>3</v>
      </c>
      <c r="D64" s="3" t="s">
        <v>126</v>
      </c>
      <c r="E64" s="3" t="s">
        <v>329</v>
      </c>
      <c r="F64" s="3" t="s">
        <v>330</v>
      </c>
      <c r="G64" s="3" t="s">
        <v>129</v>
      </c>
      <c r="H64" s="13"/>
    </row>
    <row r="65" spans="1:8" s="35" customFormat="1" x14ac:dyDescent="0.2">
      <c r="A65" s="1">
        <v>44427</v>
      </c>
      <c r="B65" s="2">
        <v>389000</v>
      </c>
      <c r="C65" s="2">
        <v>4</v>
      </c>
      <c r="D65" s="3" t="s">
        <v>126</v>
      </c>
      <c r="E65" s="3" t="s">
        <v>330</v>
      </c>
      <c r="F65" s="3" t="s">
        <v>388</v>
      </c>
      <c r="G65" s="3" t="s">
        <v>129</v>
      </c>
      <c r="H65" s="13"/>
    </row>
    <row r="66" spans="1:8" s="7" customFormat="1" x14ac:dyDescent="0.2">
      <c r="A66" s="4">
        <v>45189</v>
      </c>
      <c r="B66" s="5">
        <v>460000</v>
      </c>
      <c r="C66" s="2">
        <v>5</v>
      </c>
      <c r="D66" s="3" t="s">
        <v>126</v>
      </c>
      <c r="E66" s="6" t="s">
        <v>388</v>
      </c>
      <c r="F66" s="6" t="s">
        <v>406</v>
      </c>
      <c r="G66" s="3" t="s">
        <v>129</v>
      </c>
      <c r="H66" s="13">
        <f>+B66*0.01</f>
        <v>4600</v>
      </c>
    </row>
    <row r="67" spans="1:8" s="7" customFormat="1" x14ac:dyDescent="0.2">
      <c r="A67" s="4">
        <v>35579</v>
      </c>
      <c r="B67" s="5">
        <v>112990</v>
      </c>
      <c r="C67" s="5">
        <v>1</v>
      </c>
      <c r="D67" s="6" t="s">
        <v>130</v>
      </c>
      <c r="E67" s="6"/>
      <c r="F67" s="6" t="s">
        <v>131</v>
      </c>
      <c r="G67" s="6" t="s">
        <v>132</v>
      </c>
      <c r="H67" s="37"/>
    </row>
    <row r="68" spans="1:8" x14ac:dyDescent="0.2">
      <c r="A68" s="1">
        <v>35580</v>
      </c>
      <c r="B68" s="2">
        <v>166480</v>
      </c>
      <c r="C68" s="2">
        <v>1</v>
      </c>
      <c r="D68" s="3" t="s">
        <v>133</v>
      </c>
      <c r="E68" s="3" t="s">
        <v>134</v>
      </c>
      <c r="F68" s="3" t="s">
        <v>135</v>
      </c>
      <c r="G68" s="3" t="s">
        <v>136</v>
      </c>
    </row>
    <row r="69" spans="1:8" x14ac:dyDescent="0.2">
      <c r="A69" s="1">
        <v>39735</v>
      </c>
      <c r="B69" s="2">
        <v>450000</v>
      </c>
      <c r="C69" s="2">
        <v>2</v>
      </c>
      <c r="D69" s="3" t="s">
        <v>133</v>
      </c>
      <c r="E69" s="3" t="s">
        <v>275</v>
      </c>
      <c r="F69" s="3" t="s">
        <v>276</v>
      </c>
      <c r="G69" s="3" t="s">
        <v>136</v>
      </c>
    </row>
    <row r="70" spans="1:8" s="7" customFormat="1" x14ac:dyDescent="0.2">
      <c r="A70" s="4">
        <v>42892</v>
      </c>
      <c r="B70" s="5">
        <v>450000</v>
      </c>
      <c r="C70" s="5">
        <v>3</v>
      </c>
      <c r="D70" s="6" t="s">
        <v>133</v>
      </c>
      <c r="E70" s="6" t="s">
        <v>276</v>
      </c>
      <c r="F70" s="6" t="s">
        <v>8</v>
      </c>
      <c r="G70" s="6" t="s">
        <v>136</v>
      </c>
      <c r="H70" s="37"/>
    </row>
    <row r="71" spans="1:8" x14ac:dyDescent="0.2">
      <c r="A71" s="1">
        <v>35678</v>
      </c>
      <c r="B71" s="2">
        <v>120000</v>
      </c>
      <c r="C71" s="2">
        <v>1</v>
      </c>
      <c r="D71" s="3" t="s">
        <v>137</v>
      </c>
      <c r="E71" s="3"/>
      <c r="F71" s="3" t="s">
        <v>70</v>
      </c>
      <c r="G71" s="3" t="s">
        <v>139</v>
      </c>
    </row>
    <row r="72" spans="1:8" x14ac:dyDescent="0.2">
      <c r="A72" s="1">
        <v>36363</v>
      </c>
      <c r="B72" s="2">
        <v>161400</v>
      </c>
      <c r="C72" s="2">
        <v>2</v>
      </c>
      <c r="D72" s="3" t="s">
        <v>137</v>
      </c>
      <c r="E72" s="3"/>
      <c r="F72" s="3" t="s">
        <v>138</v>
      </c>
      <c r="G72" s="3" t="s">
        <v>139</v>
      </c>
    </row>
    <row r="73" spans="1:8" s="7" customFormat="1" x14ac:dyDescent="0.2">
      <c r="A73" s="4">
        <v>41024</v>
      </c>
      <c r="B73" s="5">
        <v>249000</v>
      </c>
      <c r="C73" s="5">
        <v>3</v>
      </c>
      <c r="D73" s="6" t="s">
        <v>137</v>
      </c>
      <c r="E73" s="6" t="s">
        <v>331</v>
      </c>
      <c r="F73" s="6" t="s">
        <v>332</v>
      </c>
      <c r="G73" s="6" t="s">
        <v>139</v>
      </c>
      <c r="H73" s="37"/>
    </row>
    <row r="74" spans="1:8" x14ac:dyDescent="0.2">
      <c r="A74" s="1">
        <v>35676</v>
      </c>
      <c r="B74" s="2">
        <v>80490</v>
      </c>
      <c r="C74" s="2">
        <v>1</v>
      </c>
      <c r="D74" s="3" t="s">
        <v>140</v>
      </c>
      <c r="E74" s="3"/>
      <c r="F74" s="3" t="s">
        <v>115</v>
      </c>
      <c r="G74" s="3" t="s">
        <v>142</v>
      </c>
    </row>
    <row r="75" spans="1:8" s="7" customFormat="1" x14ac:dyDescent="0.2">
      <c r="A75" s="4">
        <v>35894</v>
      </c>
      <c r="B75" s="5">
        <v>121250</v>
      </c>
      <c r="C75" s="5">
        <v>2</v>
      </c>
      <c r="D75" s="6" t="s">
        <v>140</v>
      </c>
      <c r="E75" s="6"/>
      <c r="F75" s="6" t="s">
        <v>141</v>
      </c>
      <c r="G75" s="6" t="s">
        <v>142</v>
      </c>
      <c r="H75" s="37"/>
    </row>
    <row r="76" spans="1:8" x14ac:dyDescent="0.2">
      <c r="A76" s="1">
        <v>35594</v>
      </c>
      <c r="B76" s="2">
        <v>43990</v>
      </c>
      <c r="C76" s="2">
        <v>1</v>
      </c>
      <c r="D76" s="3" t="s">
        <v>143</v>
      </c>
      <c r="E76" s="3" t="s">
        <v>144</v>
      </c>
      <c r="F76" s="3" t="s">
        <v>128</v>
      </c>
      <c r="G76" s="3" t="s">
        <v>145</v>
      </c>
    </row>
    <row r="77" spans="1:8" x14ac:dyDescent="0.2">
      <c r="A77" s="1">
        <v>35594</v>
      </c>
      <c r="B77" s="2">
        <v>43990</v>
      </c>
      <c r="C77" s="2">
        <v>2</v>
      </c>
      <c r="D77" s="3" t="s">
        <v>143</v>
      </c>
      <c r="E77" s="3"/>
      <c r="F77" s="3" t="s">
        <v>146</v>
      </c>
      <c r="G77" s="3" t="s">
        <v>145</v>
      </c>
    </row>
    <row r="78" spans="1:8" x14ac:dyDescent="0.2">
      <c r="A78" s="1">
        <v>36635</v>
      </c>
      <c r="B78" s="2">
        <v>50000</v>
      </c>
      <c r="C78" s="2">
        <v>3</v>
      </c>
      <c r="D78" s="3" t="s">
        <v>143</v>
      </c>
      <c r="E78" s="3" t="s">
        <v>128</v>
      </c>
      <c r="F78" s="3" t="s">
        <v>277</v>
      </c>
      <c r="G78" s="3" t="s">
        <v>145</v>
      </c>
    </row>
    <row r="79" spans="1:8" s="7" customFormat="1" x14ac:dyDescent="0.2">
      <c r="A79" s="4">
        <v>36899</v>
      </c>
      <c r="B79" s="5">
        <v>97000</v>
      </c>
      <c r="C79" s="5">
        <v>4</v>
      </c>
      <c r="D79" s="6" t="s">
        <v>143</v>
      </c>
      <c r="E79" s="6" t="s">
        <v>277</v>
      </c>
      <c r="F79" s="6" t="s">
        <v>278</v>
      </c>
      <c r="G79" s="6" t="s">
        <v>145</v>
      </c>
      <c r="H79" s="37"/>
    </row>
    <row r="80" spans="1:8" x14ac:dyDescent="0.2">
      <c r="A80" s="1">
        <v>35572</v>
      </c>
      <c r="B80" s="2">
        <v>45990</v>
      </c>
      <c r="C80" s="2">
        <v>1</v>
      </c>
      <c r="D80" s="3" t="s">
        <v>147</v>
      </c>
      <c r="E80" s="3"/>
      <c r="F80" s="3" t="s">
        <v>150</v>
      </c>
      <c r="G80" s="3" t="s">
        <v>149</v>
      </c>
    </row>
    <row r="81" spans="1:8" s="7" customFormat="1" x14ac:dyDescent="0.2">
      <c r="A81" s="4">
        <v>36028</v>
      </c>
      <c r="B81" s="5">
        <v>68700</v>
      </c>
      <c r="C81" s="5">
        <v>2</v>
      </c>
      <c r="D81" s="6" t="s">
        <v>147</v>
      </c>
      <c r="E81" s="6"/>
      <c r="F81" s="6" t="s">
        <v>148</v>
      </c>
      <c r="G81" s="6" t="s">
        <v>149</v>
      </c>
      <c r="H81" s="37"/>
    </row>
    <row r="82" spans="1:8" x14ac:dyDescent="0.2">
      <c r="A82" s="1">
        <v>35594</v>
      </c>
      <c r="B82" s="2">
        <v>82990</v>
      </c>
      <c r="C82" s="2">
        <v>1</v>
      </c>
      <c r="D82" s="3" t="s">
        <v>151</v>
      </c>
      <c r="E82" s="3"/>
      <c r="F82" s="3" t="s">
        <v>152</v>
      </c>
      <c r="G82" s="3" t="s">
        <v>153</v>
      </c>
    </row>
    <row r="83" spans="1:8" s="7" customFormat="1" x14ac:dyDescent="0.2">
      <c r="A83" s="4">
        <v>42208</v>
      </c>
      <c r="B83" s="5">
        <v>216000</v>
      </c>
      <c r="C83" s="5">
        <v>2</v>
      </c>
      <c r="D83" s="6" t="s">
        <v>151</v>
      </c>
      <c r="E83" s="6" t="s">
        <v>333</v>
      </c>
      <c r="F83" s="6" t="s">
        <v>334</v>
      </c>
      <c r="G83" s="6" t="s">
        <v>153</v>
      </c>
      <c r="H83" s="37"/>
    </row>
    <row r="84" spans="1:8" x14ac:dyDescent="0.2">
      <c r="A84" s="1">
        <v>35594</v>
      </c>
      <c r="B84" s="2">
        <v>68490</v>
      </c>
      <c r="C84" s="2">
        <v>1</v>
      </c>
      <c r="D84" s="3" t="s">
        <v>154</v>
      </c>
      <c r="E84" s="3"/>
      <c r="F84" s="3" t="s">
        <v>70</v>
      </c>
      <c r="G84" s="3" t="s">
        <v>156</v>
      </c>
    </row>
    <row r="85" spans="1:8" x14ac:dyDescent="0.2">
      <c r="A85" s="1">
        <v>35949</v>
      </c>
      <c r="B85" s="2">
        <v>107000</v>
      </c>
      <c r="C85" s="2">
        <v>2</v>
      </c>
      <c r="D85" s="3" t="s">
        <v>154</v>
      </c>
      <c r="E85" s="3"/>
      <c r="F85" s="3" t="s">
        <v>155</v>
      </c>
      <c r="G85" s="3" t="s">
        <v>156</v>
      </c>
    </row>
    <row r="86" spans="1:8" s="35" customFormat="1" x14ac:dyDescent="0.2">
      <c r="A86" s="1">
        <v>38218</v>
      </c>
      <c r="B86" s="2">
        <v>240000</v>
      </c>
      <c r="C86" s="2">
        <v>3</v>
      </c>
      <c r="D86" s="3" t="s">
        <v>154</v>
      </c>
      <c r="E86" s="3" t="s">
        <v>279</v>
      </c>
      <c r="F86" s="3" t="s">
        <v>280</v>
      </c>
      <c r="G86" s="3" t="s">
        <v>156</v>
      </c>
      <c r="H86" s="13"/>
    </row>
    <row r="87" spans="1:8" s="7" customFormat="1" x14ac:dyDescent="0.2">
      <c r="A87" s="4">
        <v>44924</v>
      </c>
      <c r="B87" s="5">
        <v>340000</v>
      </c>
      <c r="C87" s="5">
        <v>4</v>
      </c>
      <c r="D87" s="3" t="s">
        <v>154</v>
      </c>
      <c r="E87" s="6" t="s">
        <v>280</v>
      </c>
      <c r="F87" s="6" t="s">
        <v>407</v>
      </c>
      <c r="G87" s="3" t="s">
        <v>156</v>
      </c>
      <c r="H87" s="37"/>
    </row>
    <row r="88" spans="1:8" s="7" customFormat="1" x14ac:dyDescent="0.2">
      <c r="A88" s="4">
        <v>35569</v>
      </c>
      <c r="B88" s="5">
        <v>76640</v>
      </c>
      <c r="C88" s="5">
        <v>1</v>
      </c>
      <c r="D88" s="6" t="s">
        <v>157</v>
      </c>
      <c r="E88" s="6"/>
      <c r="F88" s="6" t="s">
        <v>102</v>
      </c>
      <c r="G88" s="6" t="s">
        <v>158</v>
      </c>
      <c r="H88" s="37"/>
    </row>
    <row r="89" spans="1:8" x14ac:dyDescent="0.2">
      <c r="A89" s="1">
        <v>35741</v>
      </c>
      <c r="B89" s="2">
        <v>99265</v>
      </c>
      <c r="C89" s="2">
        <v>1</v>
      </c>
      <c r="D89" s="3" t="s">
        <v>159</v>
      </c>
      <c r="E89" s="3"/>
      <c r="F89" s="3" t="s">
        <v>155</v>
      </c>
      <c r="G89" s="3" t="s">
        <v>160</v>
      </c>
    </row>
    <row r="90" spans="1:8" x14ac:dyDescent="0.2">
      <c r="A90" s="1">
        <v>38506</v>
      </c>
      <c r="B90" s="2">
        <v>325000</v>
      </c>
      <c r="C90" s="2">
        <v>2</v>
      </c>
      <c r="D90" s="3" t="s">
        <v>159</v>
      </c>
      <c r="E90" s="3" t="s">
        <v>279</v>
      </c>
      <c r="F90" s="3" t="s">
        <v>281</v>
      </c>
      <c r="G90" s="3" t="s">
        <v>160</v>
      </c>
    </row>
    <row r="91" spans="1:8" s="7" customFormat="1" x14ac:dyDescent="0.2">
      <c r="A91" s="4">
        <v>41712</v>
      </c>
      <c r="B91" s="5">
        <v>252000</v>
      </c>
      <c r="C91" s="5">
        <v>3</v>
      </c>
      <c r="D91" s="6" t="s">
        <v>159</v>
      </c>
      <c r="E91" s="6" t="s">
        <v>335</v>
      </c>
      <c r="F91" s="6" t="s">
        <v>408</v>
      </c>
      <c r="G91" s="6" t="s">
        <v>160</v>
      </c>
      <c r="H91" s="37"/>
    </row>
    <row r="92" spans="1:8" x14ac:dyDescent="0.2">
      <c r="A92" s="1">
        <v>35769</v>
      </c>
      <c r="B92" s="2">
        <v>95490</v>
      </c>
      <c r="C92" s="2">
        <v>1</v>
      </c>
      <c r="D92" s="3" t="s">
        <v>10</v>
      </c>
      <c r="E92" s="3"/>
      <c r="F92" s="3" t="s">
        <v>162</v>
      </c>
      <c r="G92" s="3" t="s">
        <v>163</v>
      </c>
    </row>
    <row r="93" spans="1:8" s="35" customFormat="1" x14ac:dyDescent="0.2">
      <c r="A93" s="1">
        <v>42258</v>
      </c>
      <c r="B93" s="2">
        <v>255000</v>
      </c>
      <c r="C93" s="2">
        <v>2</v>
      </c>
      <c r="D93" s="3" t="s">
        <v>10</v>
      </c>
      <c r="E93" s="3" t="s">
        <v>331</v>
      </c>
      <c r="F93" s="3" t="s">
        <v>337</v>
      </c>
      <c r="G93" s="3" t="s">
        <v>163</v>
      </c>
      <c r="H93" s="13"/>
    </row>
    <row r="94" spans="1:8" s="7" customFormat="1" x14ac:dyDescent="0.2">
      <c r="A94" s="4">
        <v>44855</v>
      </c>
      <c r="B94" s="5">
        <v>399000</v>
      </c>
      <c r="C94" s="5">
        <v>3</v>
      </c>
      <c r="D94" s="6" t="s">
        <v>10</v>
      </c>
      <c r="E94" s="6"/>
      <c r="F94" s="6" t="s">
        <v>389</v>
      </c>
      <c r="G94" s="6" t="s">
        <v>163</v>
      </c>
      <c r="H94" s="37"/>
    </row>
    <row r="95" spans="1:8" x14ac:dyDescent="0.2">
      <c r="A95" s="1">
        <v>35566</v>
      </c>
      <c r="B95" s="2">
        <v>82490</v>
      </c>
      <c r="C95" s="2">
        <v>1</v>
      </c>
      <c r="D95" s="3" t="s">
        <v>12</v>
      </c>
      <c r="E95" s="3"/>
      <c r="F95" s="3" t="s">
        <v>164</v>
      </c>
      <c r="G95" s="3" t="s">
        <v>165</v>
      </c>
    </row>
    <row r="96" spans="1:8" s="35" customFormat="1" x14ac:dyDescent="0.2">
      <c r="A96" s="1">
        <v>38688</v>
      </c>
      <c r="B96" s="2">
        <v>290000</v>
      </c>
      <c r="C96" s="2">
        <v>2</v>
      </c>
      <c r="D96" s="3" t="s">
        <v>12</v>
      </c>
      <c r="E96" s="3" t="s">
        <v>282</v>
      </c>
      <c r="F96" s="3" t="s">
        <v>283</v>
      </c>
      <c r="G96" s="3" t="s">
        <v>165</v>
      </c>
      <c r="H96" s="13"/>
    </row>
    <row r="97" spans="1:8" s="7" customFormat="1" x14ac:dyDescent="0.2">
      <c r="A97" s="4">
        <v>44575</v>
      </c>
      <c r="B97" s="5">
        <v>392000</v>
      </c>
      <c r="C97" s="5">
        <v>3</v>
      </c>
      <c r="D97" s="6" t="s">
        <v>12</v>
      </c>
      <c r="E97" s="6"/>
      <c r="F97" s="6" t="s">
        <v>390</v>
      </c>
      <c r="G97" s="6" t="s">
        <v>165</v>
      </c>
      <c r="H97" s="37"/>
    </row>
    <row r="98" spans="1:8" s="7" customFormat="1" x14ac:dyDescent="0.2">
      <c r="A98" s="4">
        <v>35590</v>
      </c>
      <c r="B98" s="5">
        <v>63290</v>
      </c>
      <c r="C98" s="5">
        <v>1</v>
      </c>
      <c r="D98" s="6" t="s">
        <v>14</v>
      </c>
      <c r="E98" s="6"/>
      <c r="F98" s="6" t="s">
        <v>166</v>
      </c>
      <c r="G98" s="6" t="s">
        <v>167</v>
      </c>
      <c r="H98" s="37"/>
    </row>
    <row r="99" spans="1:8" s="7" customFormat="1" x14ac:dyDescent="0.2">
      <c r="A99" s="4">
        <v>35598</v>
      </c>
      <c r="B99" s="5">
        <v>83490</v>
      </c>
      <c r="C99" s="5">
        <v>1</v>
      </c>
      <c r="D99" s="6" t="s">
        <v>16</v>
      </c>
      <c r="E99" s="6"/>
      <c r="F99" s="6" t="s">
        <v>168</v>
      </c>
      <c r="G99" s="6" t="s">
        <v>169</v>
      </c>
      <c r="H99" s="37"/>
    </row>
    <row r="100" spans="1:8" s="35" customFormat="1" x14ac:dyDescent="0.2">
      <c r="A100" s="1">
        <v>35590</v>
      </c>
      <c r="B100" s="2">
        <v>63290</v>
      </c>
      <c r="C100" s="2">
        <v>1</v>
      </c>
      <c r="D100" s="3" t="s">
        <v>18</v>
      </c>
      <c r="E100" s="3"/>
      <c r="F100" s="3" t="s">
        <v>166</v>
      </c>
      <c r="G100" s="3" t="s">
        <v>170</v>
      </c>
      <c r="H100" s="13"/>
    </row>
    <row r="101" spans="1:8" s="7" customFormat="1" x14ac:dyDescent="0.2">
      <c r="A101" s="4">
        <v>43925</v>
      </c>
      <c r="B101" s="5">
        <v>175000</v>
      </c>
      <c r="C101" s="5">
        <v>2</v>
      </c>
      <c r="D101" s="6" t="s">
        <v>18</v>
      </c>
      <c r="E101" s="6"/>
      <c r="F101" s="6" t="s">
        <v>391</v>
      </c>
      <c r="G101" s="6" t="s">
        <v>170</v>
      </c>
      <c r="H101" s="37"/>
    </row>
    <row r="102" spans="1:8" s="7" customFormat="1" x14ac:dyDescent="0.2">
      <c r="A102" s="4">
        <v>35598</v>
      </c>
      <c r="B102" s="5">
        <v>53990</v>
      </c>
      <c r="C102" s="5">
        <v>1</v>
      </c>
      <c r="D102" s="6" t="s">
        <v>19</v>
      </c>
      <c r="E102" s="6"/>
      <c r="F102" s="6" t="s">
        <v>168</v>
      </c>
      <c r="G102" s="6" t="s">
        <v>171</v>
      </c>
      <c r="H102" s="37"/>
    </row>
    <row r="103" spans="1:8" x14ac:dyDescent="0.2">
      <c r="A103" s="1">
        <v>35583</v>
      </c>
      <c r="B103" s="2">
        <v>40000</v>
      </c>
      <c r="C103" s="2">
        <v>1</v>
      </c>
      <c r="D103" s="3" t="s">
        <v>20</v>
      </c>
      <c r="E103" s="3"/>
      <c r="F103" s="3" t="s">
        <v>174</v>
      </c>
      <c r="G103" s="3" t="s">
        <v>173</v>
      </c>
    </row>
    <row r="104" spans="1:8" x14ac:dyDescent="0.2">
      <c r="A104" s="1">
        <v>36056</v>
      </c>
      <c r="B104" s="2">
        <v>114300</v>
      </c>
      <c r="C104" s="2">
        <v>2</v>
      </c>
      <c r="D104" s="3" t="s">
        <v>20</v>
      </c>
      <c r="E104" s="3"/>
      <c r="F104" s="3" t="s">
        <v>172</v>
      </c>
      <c r="G104" s="3" t="s">
        <v>173</v>
      </c>
    </row>
    <row r="105" spans="1:8" s="7" customFormat="1" x14ac:dyDescent="0.2">
      <c r="A105" s="4">
        <v>42104</v>
      </c>
      <c r="B105" s="5">
        <v>210000</v>
      </c>
      <c r="C105" s="5">
        <v>3</v>
      </c>
      <c r="D105" s="6" t="s">
        <v>20</v>
      </c>
      <c r="E105" s="6" t="s">
        <v>338</v>
      </c>
      <c r="F105" s="6" t="s">
        <v>21</v>
      </c>
      <c r="G105" s="6" t="s">
        <v>173</v>
      </c>
      <c r="H105" s="37"/>
    </row>
    <row r="106" spans="1:8" x14ac:dyDescent="0.2">
      <c r="A106" s="1">
        <v>35598</v>
      </c>
      <c r="B106" s="2">
        <v>83490</v>
      </c>
      <c r="C106" s="2">
        <v>1</v>
      </c>
      <c r="D106" s="8" t="s">
        <v>360</v>
      </c>
      <c r="E106" s="3"/>
      <c r="F106" s="3" t="s">
        <v>175</v>
      </c>
      <c r="G106" s="3" t="s">
        <v>176</v>
      </c>
    </row>
    <row r="107" spans="1:8" x14ac:dyDescent="0.2">
      <c r="A107" s="1">
        <v>36307</v>
      </c>
      <c r="B107" s="2">
        <v>115000</v>
      </c>
      <c r="C107" s="2">
        <v>2</v>
      </c>
      <c r="D107" s="8" t="s">
        <v>361</v>
      </c>
      <c r="E107" s="3"/>
      <c r="F107" s="3" t="s">
        <v>175</v>
      </c>
      <c r="G107" s="3" t="s">
        <v>176</v>
      </c>
    </row>
    <row r="108" spans="1:8" x14ac:dyDescent="0.2">
      <c r="A108" s="1">
        <v>38083</v>
      </c>
      <c r="B108" s="2">
        <v>286100</v>
      </c>
      <c r="C108" s="2">
        <v>3</v>
      </c>
      <c r="D108" s="8" t="s">
        <v>360</v>
      </c>
      <c r="E108" s="3" t="s">
        <v>284</v>
      </c>
      <c r="F108" s="3" t="s">
        <v>285</v>
      </c>
      <c r="G108" s="3" t="s">
        <v>176</v>
      </c>
    </row>
    <row r="109" spans="1:8" s="7" customFormat="1" x14ac:dyDescent="0.2">
      <c r="A109" s="4">
        <v>42503</v>
      </c>
      <c r="B109" s="5">
        <v>325000</v>
      </c>
      <c r="C109" s="5">
        <v>4</v>
      </c>
      <c r="D109" s="6" t="s">
        <v>360</v>
      </c>
      <c r="E109" s="6" t="s">
        <v>339</v>
      </c>
      <c r="F109" s="6" t="s">
        <v>340</v>
      </c>
      <c r="G109" s="6" t="s">
        <v>176</v>
      </c>
      <c r="H109" s="37"/>
    </row>
    <row r="110" spans="1:8" x14ac:dyDescent="0.2">
      <c r="A110" s="1">
        <v>35558</v>
      </c>
      <c r="B110" s="2">
        <v>82840</v>
      </c>
      <c r="C110" s="2">
        <v>1</v>
      </c>
      <c r="D110" s="3" t="s">
        <v>25</v>
      </c>
      <c r="E110" s="3"/>
      <c r="F110" s="3" t="s">
        <v>65</v>
      </c>
      <c r="G110" s="3" t="s">
        <v>178</v>
      </c>
    </row>
    <row r="111" spans="1:8" s="7" customFormat="1" x14ac:dyDescent="0.2">
      <c r="A111" s="4">
        <v>36286</v>
      </c>
      <c r="B111" s="5">
        <v>156000</v>
      </c>
      <c r="C111" s="5">
        <v>2</v>
      </c>
      <c r="D111" s="6" t="s">
        <v>25</v>
      </c>
      <c r="E111" s="6"/>
      <c r="F111" s="6" t="s">
        <v>177</v>
      </c>
      <c r="G111" s="6" t="s">
        <v>178</v>
      </c>
      <c r="H111" s="37"/>
    </row>
    <row r="112" spans="1:8" s="7" customFormat="1" x14ac:dyDescent="0.2">
      <c r="A112" s="4">
        <v>35586</v>
      </c>
      <c r="B112" s="5">
        <v>55490</v>
      </c>
      <c r="C112" s="5">
        <v>1</v>
      </c>
      <c r="D112" s="6" t="s">
        <v>27</v>
      </c>
      <c r="E112" s="6"/>
      <c r="F112" s="6" t="s">
        <v>84</v>
      </c>
      <c r="G112" s="6" t="s">
        <v>179</v>
      </c>
      <c r="H112" s="37"/>
    </row>
    <row r="113" spans="1:8" x14ac:dyDescent="0.2">
      <c r="A113" s="1">
        <v>35709</v>
      </c>
      <c r="B113" s="2">
        <v>108000</v>
      </c>
      <c r="C113" s="2">
        <v>1</v>
      </c>
      <c r="D113" s="3" t="s">
        <v>29</v>
      </c>
      <c r="E113" s="3"/>
      <c r="F113" s="3" t="s">
        <v>70</v>
      </c>
      <c r="G113" s="3" t="s">
        <v>180</v>
      </c>
    </row>
    <row r="114" spans="1:8" s="7" customFormat="1" x14ac:dyDescent="0.2">
      <c r="A114" s="4">
        <v>41151</v>
      </c>
      <c r="B114" s="5">
        <v>223000</v>
      </c>
      <c r="C114" s="5">
        <v>2</v>
      </c>
      <c r="D114" s="6" t="s">
        <v>29</v>
      </c>
      <c r="E114" s="6" t="s">
        <v>323</v>
      </c>
      <c r="F114" s="6" t="s">
        <v>30</v>
      </c>
      <c r="G114" s="6" t="s">
        <v>180</v>
      </c>
      <c r="H114" s="37"/>
    </row>
    <row r="115" spans="1:8" s="7" customFormat="1" x14ac:dyDescent="0.2">
      <c r="A115" s="4">
        <v>35586</v>
      </c>
      <c r="B115" s="5">
        <v>55490</v>
      </c>
      <c r="C115" s="5">
        <v>1</v>
      </c>
      <c r="D115" s="6" t="s">
        <v>32</v>
      </c>
      <c r="E115" s="6"/>
      <c r="F115" s="6" t="s">
        <v>84</v>
      </c>
      <c r="G115" s="6" t="s">
        <v>181</v>
      </c>
      <c r="H115" s="37"/>
    </row>
    <row r="116" spans="1:8" x14ac:dyDescent="0.2">
      <c r="A116" s="1">
        <v>35699</v>
      </c>
      <c r="B116" s="2">
        <v>48990</v>
      </c>
      <c r="C116" s="2">
        <v>1</v>
      </c>
      <c r="D116" s="3" t="s">
        <v>34</v>
      </c>
      <c r="E116" s="3"/>
      <c r="F116" s="3" t="s">
        <v>182</v>
      </c>
      <c r="G116" s="3" t="s">
        <v>183</v>
      </c>
    </row>
    <row r="117" spans="1:8" s="7" customFormat="1" x14ac:dyDescent="0.2">
      <c r="A117" s="4">
        <v>42321</v>
      </c>
      <c r="B117" s="5">
        <v>150000</v>
      </c>
      <c r="C117" s="5">
        <v>2</v>
      </c>
      <c r="D117" s="6" t="s">
        <v>34</v>
      </c>
      <c r="E117" s="6" t="s">
        <v>341</v>
      </c>
      <c r="F117" s="6" t="s">
        <v>35</v>
      </c>
      <c r="G117" s="6" t="s">
        <v>183</v>
      </c>
      <c r="H117" s="37"/>
    </row>
    <row r="118" spans="1:8" x14ac:dyDescent="0.2">
      <c r="A118" s="1">
        <v>35627</v>
      </c>
      <c r="B118" s="2">
        <v>85740</v>
      </c>
      <c r="C118" s="2">
        <v>1</v>
      </c>
      <c r="D118" s="3" t="s">
        <v>38</v>
      </c>
      <c r="E118" s="3"/>
      <c r="F118" s="3" t="s">
        <v>185</v>
      </c>
      <c r="G118" s="3" t="s">
        <v>184</v>
      </c>
    </row>
    <row r="119" spans="1:8" s="7" customFormat="1" x14ac:dyDescent="0.2">
      <c r="A119" s="4">
        <v>36278</v>
      </c>
      <c r="B119" s="5">
        <v>125000</v>
      </c>
      <c r="C119" s="5">
        <v>2</v>
      </c>
      <c r="D119" s="6" t="s">
        <v>38</v>
      </c>
      <c r="E119" s="6"/>
      <c r="F119" s="6" t="s">
        <v>84</v>
      </c>
      <c r="G119" s="6" t="s">
        <v>184</v>
      </c>
      <c r="H119" s="37"/>
    </row>
    <row r="120" spans="1:8" s="35" customFormat="1" x14ac:dyDescent="0.2">
      <c r="A120" s="1">
        <v>35566</v>
      </c>
      <c r="B120" s="2">
        <v>45140</v>
      </c>
      <c r="C120" s="2">
        <v>1</v>
      </c>
      <c r="D120" s="3" t="s">
        <v>39</v>
      </c>
      <c r="E120" s="3"/>
      <c r="F120" s="3" t="s">
        <v>65</v>
      </c>
      <c r="G120" s="3" t="s">
        <v>186</v>
      </c>
      <c r="H120" s="13"/>
    </row>
    <row r="121" spans="1:8" s="7" customFormat="1" x14ac:dyDescent="0.2">
      <c r="A121" s="4">
        <v>44459</v>
      </c>
      <c r="B121" s="5">
        <v>214000</v>
      </c>
      <c r="C121" s="5">
        <v>2</v>
      </c>
      <c r="D121" s="6" t="s">
        <v>39</v>
      </c>
      <c r="E121" s="6"/>
      <c r="F121" s="6" t="s">
        <v>392</v>
      </c>
      <c r="G121" s="6" t="s">
        <v>186</v>
      </c>
      <c r="H121" s="37"/>
    </row>
    <row r="122" spans="1:8" x14ac:dyDescent="0.2">
      <c r="A122" s="1">
        <v>35604</v>
      </c>
      <c r="B122" s="2">
        <v>55790</v>
      </c>
      <c r="C122" s="2">
        <v>1</v>
      </c>
      <c r="D122" s="3" t="s">
        <v>40</v>
      </c>
      <c r="E122" s="3"/>
      <c r="F122" s="3" t="s">
        <v>187</v>
      </c>
      <c r="G122" s="3" t="s">
        <v>188</v>
      </c>
    </row>
    <row r="123" spans="1:8" x14ac:dyDescent="0.2">
      <c r="A123" s="1">
        <v>37085</v>
      </c>
      <c r="B123" s="2">
        <v>87000</v>
      </c>
      <c r="C123" s="2">
        <v>2</v>
      </c>
      <c r="D123" s="3" t="s">
        <v>40</v>
      </c>
      <c r="E123" s="3" t="s">
        <v>286</v>
      </c>
      <c r="F123" s="3" t="s">
        <v>287</v>
      </c>
      <c r="G123" s="3" t="s">
        <v>188</v>
      </c>
    </row>
    <row r="124" spans="1:8" s="7" customFormat="1" x14ac:dyDescent="0.2">
      <c r="A124" s="4">
        <v>37917</v>
      </c>
      <c r="B124" s="5">
        <v>129300</v>
      </c>
      <c r="C124" s="5">
        <v>3</v>
      </c>
      <c r="D124" s="6" t="s">
        <v>40</v>
      </c>
      <c r="E124" s="6" t="s">
        <v>288</v>
      </c>
      <c r="F124" s="6" t="s">
        <v>289</v>
      </c>
      <c r="G124" s="6" t="s">
        <v>188</v>
      </c>
      <c r="H124" s="37"/>
    </row>
    <row r="125" spans="1:8" x14ac:dyDescent="0.2">
      <c r="A125" s="1">
        <v>35632</v>
      </c>
      <c r="B125" s="2">
        <v>69190</v>
      </c>
      <c r="C125" s="2">
        <v>1</v>
      </c>
      <c r="D125" s="3" t="s">
        <v>41</v>
      </c>
      <c r="E125" s="3"/>
      <c r="F125" s="3" t="s">
        <v>191</v>
      </c>
      <c r="G125" s="3" t="s">
        <v>190</v>
      </c>
    </row>
    <row r="126" spans="1:8" x14ac:dyDescent="0.2">
      <c r="A126" s="1">
        <v>36279</v>
      </c>
      <c r="B126" s="2">
        <v>121000</v>
      </c>
      <c r="C126" s="2">
        <v>2</v>
      </c>
      <c r="D126" s="3" t="s">
        <v>41</v>
      </c>
      <c r="E126" s="3"/>
      <c r="F126" s="3" t="s">
        <v>189</v>
      </c>
      <c r="G126" s="3" t="s">
        <v>190</v>
      </c>
    </row>
    <row r="127" spans="1:8" s="35" customFormat="1" x14ac:dyDescent="0.2">
      <c r="A127" s="1">
        <v>37141</v>
      </c>
      <c r="B127" s="2">
        <v>163000</v>
      </c>
      <c r="C127" s="2">
        <v>3</v>
      </c>
      <c r="D127" s="3" t="s">
        <v>41</v>
      </c>
      <c r="E127" s="3" t="s">
        <v>290</v>
      </c>
      <c r="F127" s="3" t="s">
        <v>291</v>
      </c>
      <c r="G127" s="3" t="s">
        <v>190</v>
      </c>
      <c r="H127" s="13"/>
    </row>
    <row r="128" spans="1:8" s="7" customFormat="1" x14ac:dyDescent="0.2">
      <c r="A128" s="4">
        <v>44393</v>
      </c>
      <c r="B128" s="5">
        <v>309900</v>
      </c>
      <c r="C128" s="5">
        <v>4</v>
      </c>
      <c r="D128" s="6" t="s">
        <v>41</v>
      </c>
      <c r="E128" s="6"/>
      <c r="F128" s="6" t="s">
        <v>393</v>
      </c>
      <c r="G128" s="6" t="s">
        <v>190</v>
      </c>
      <c r="H128" s="37"/>
    </row>
    <row r="129" spans="1:8" x14ac:dyDescent="0.2">
      <c r="A129" s="1">
        <v>35618</v>
      </c>
      <c r="B129" s="2">
        <v>74765</v>
      </c>
      <c r="C129" s="2">
        <v>1</v>
      </c>
      <c r="D129" s="3" t="s">
        <v>43</v>
      </c>
      <c r="E129" s="3"/>
      <c r="F129" s="3" t="s">
        <v>192</v>
      </c>
      <c r="G129" s="3" t="s">
        <v>193</v>
      </c>
    </row>
    <row r="130" spans="1:8" s="35" customFormat="1" x14ac:dyDescent="0.2">
      <c r="A130" s="1">
        <v>41131</v>
      </c>
      <c r="B130" s="2">
        <v>210000</v>
      </c>
      <c r="C130" s="2">
        <v>2</v>
      </c>
      <c r="D130" s="3" t="s">
        <v>43</v>
      </c>
      <c r="E130" s="3" t="s">
        <v>342</v>
      </c>
      <c r="F130" s="3" t="s">
        <v>343</v>
      </c>
      <c r="G130" s="3" t="s">
        <v>193</v>
      </c>
      <c r="H130" s="13"/>
    </row>
    <row r="131" spans="1:8" s="7" customFormat="1" x14ac:dyDescent="0.2">
      <c r="A131" s="9">
        <v>44050</v>
      </c>
      <c r="B131" s="10">
        <v>285000</v>
      </c>
      <c r="C131" s="5">
        <v>3</v>
      </c>
      <c r="D131" s="3" t="s">
        <v>43</v>
      </c>
      <c r="E131" s="6" t="s">
        <v>364</v>
      </c>
      <c r="F131" s="6" t="s">
        <v>369</v>
      </c>
      <c r="G131" s="3" t="s">
        <v>193</v>
      </c>
      <c r="H131" s="37"/>
    </row>
    <row r="132" spans="1:8" x14ac:dyDescent="0.2">
      <c r="A132" s="1">
        <v>35650</v>
      </c>
      <c r="B132" s="2">
        <v>95165</v>
      </c>
      <c r="C132" s="2">
        <v>1</v>
      </c>
      <c r="D132" s="3" t="s">
        <v>45</v>
      </c>
      <c r="E132" s="3"/>
      <c r="F132" s="3" t="s">
        <v>155</v>
      </c>
      <c r="G132" s="3" t="s">
        <v>194</v>
      </c>
    </row>
    <row r="133" spans="1:8" s="7" customFormat="1" x14ac:dyDescent="0.2">
      <c r="A133" s="4">
        <v>36553</v>
      </c>
      <c r="B133" s="5">
        <v>175000</v>
      </c>
      <c r="C133" s="5">
        <v>2</v>
      </c>
      <c r="D133" s="6" t="s">
        <v>45</v>
      </c>
      <c r="E133" s="6" t="s">
        <v>292</v>
      </c>
      <c r="F133" s="6" t="s">
        <v>46</v>
      </c>
      <c r="G133" s="6" t="s">
        <v>194</v>
      </c>
      <c r="H133" s="37"/>
    </row>
    <row r="134" spans="1:8" x14ac:dyDescent="0.2">
      <c r="A134" s="1">
        <v>35590</v>
      </c>
      <c r="B134" s="2">
        <v>97265</v>
      </c>
      <c r="C134" s="2">
        <v>1</v>
      </c>
      <c r="D134" s="3" t="s">
        <v>47</v>
      </c>
      <c r="E134" s="3"/>
      <c r="F134" s="3" t="s">
        <v>195</v>
      </c>
      <c r="G134" s="3" t="s">
        <v>196</v>
      </c>
    </row>
    <row r="135" spans="1:8" x14ac:dyDescent="0.2">
      <c r="A135" s="1">
        <v>38260</v>
      </c>
      <c r="B135" s="2">
        <v>267500</v>
      </c>
      <c r="C135" s="2">
        <v>2</v>
      </c>
      <c r="D135" s="3" t="s">
        <v>47</v>
      </c>
      <c r="E135" s="3" t="s">
        <v>293</v>
      </c>
      <c r="F135" s="3" t="s">
        <v>294</v>
      </c>
      <c r="G135" s="3" t="s">
        <v>196</v>
      </c>
    </row>
    <row r="136" spans="1:8" s="7" customFormat="1" x14ac:dyDescent="0.2">
      <c r="A136" s="4">
        <v>42236</v>
      </c>
      <c r="B136" s="5">
        <v>258000</v>
      </c>
      <c r="C136" s="5">
        <v>3</v>
      </c>
      <c r="D136" s="6" t="s">
        <v>47</v>
      </c>
      <c r="E136" s="6" t="s">
        <v>344</v>
      </c>
      <c r="F136" s="6" t="s">
        <v>345</v>
      </c>
      <c r="G136" s="6" t="s">
        <v>196</v>
      </c>
      <c r="H136" s="37"/>
    </row>
    <row r="137" spans="1:8" x14ac:dyDescent="0.2">
      <c r="A137" s="1">
        <v>35769</v>
      </c>
      <c r="B137" s="2">
        <v>102190</v>
      </c>
      <c r="C137" s="2">
        <v>1</v>
      </c>
      <c r="D137" s="3" t="s">
        <v>49</v>
      </c>
      <c r="E137" s="3"/>
      <c r="F137" s="3" t="s">
        <v>162</v>
      </c>
      <c r="G137" s="3" t="s">
        <v>197</v>
      </c>
    </row>
    <row r="138" spans="1:8" x14ac:dyDescent="0.2">
      <c r="A138" s="1">
        <v>35937</v>
      </c>
      <c r="B138" s="2">
        <v>143000</v>
      </c>
      <c r="C138" s="2">
        <v>2</v>
      </c>
      <c r="D138" s="3" t="s">
        <v>49</v>
      </c>
      <c r="E138" s="3"/>
      <c r="F138" s="3" t="s">
        <v>70</v>
      </c>
      <c r="G138" s="3" t="s">
        <v>197</v>
      </c>
    </row>
    <row r="139" spans="1:8" s="35" customFormat="1" x14ac:dyDescent="0.2">
      <c r="A139" s="1">
        <v>39470</v>
      </c>
      <c r="B139" s="2">
        <v>295000</v>
      </c>
      <c r="C139" s="2">
        <v>3</v>
      </c>
      <c r="D139" s="3" t="s">
        <v>49</v>
      </c>
      <c r="E139" s="3" t="s">
        <v>295</v>
      </c>
      <c r="F139" s="3" t="s">
        <v>50</v>
      </c>
      <c r="G139" s="3" t="s">
        <v>197</v>
      </c>
      <c r="H139" s="13"/>
    </row>
    <row r="140" spans="1:8" s="7" customFormat="1" x14ac:dyDescent="0.2">
      <c r="A140" s="9">
        <v>43616</v>
      </c>
      <c r="B140" s="10">
        <v>325000</v>
      </c>
      <c r="C140" s="5">
        <v>4</v>
      </c>
      <c r="D140" s="3" t="s">
        <v>49</v>
      </c>
      <c r="E140" s="6" t="s">
        <v>365</v>
      </c>
      <c r="F140" s="6" t="s">
        <v>383</v>
      </c>
      <c r="G140" s="3" t="s">
        <v>197</v>
      </c>
      <c r="H140" s="37"/>
    </row>
    <row r="141" spans="1:8" x14ac:dyDescent="0.2">
      <c r="A141" s="1">
        <v>35580</v>
      </c>
      <c r="B141" s="2">
        <v>167980</v>
      </c>
      <c r="C141" s="2">
        <v>1</v>
      </c>
      <c r="D141" s="8" t="s">
        <v>359</v>
      </c>
      <c r="E141" s="3" t="s">
        <v>134</v>
      </c>
      <c r="F141" s="3" t="s">
        <v>53</v>
      </c>
      <c r="G141" s="3" t="s">
        <v>161</v>
      </c>
    </row>
    <row r="142" spans="1:8" x14ac:dyDescent="0.2">
      <c r="A142" s="1">
        <v>45280</v>
      </c>
      <c r="B142" s="2">
        <v>625000</v>
      </c>
      <c r="C142" s="2">
        <v>2</v>
      </c>
      <c r="D142" s="8" t="s">
        <v>359</v>
      </c>
      <c r="E142" s="3"/>
      <c r="F142" s="3" t="s">
        <v>414</v>
      </c>
      <c r="G142" s="3" t="s">
        <v>161</v>
      </c>
      <c r="H142" s="13">
        <f>+B142*0.01</f>
        <v>6250</v>
      </c>
    </row>
    <row r="143" spans="1:8" x14ac:dyDescent="0.2">
      <c r="A143" s="1">
        <v>35580</v>
      </c>
      <c r="B143" s="2">
        <v>56990</v>
      </c>
      <c r="C143" s="2">
        <v>1</v>
      </c>
      <c r="D143" s="3" t="s">
        <v>55</v>
      </c>
      <c r="E143" s="3"/>
      <c r="F143" s="3" t="s">
        <v>198</v>
      </c>
      <c r="G143" s="3" t="s">
        <v>199</v>
      </c>
    </row>
    <row r="144" spans="1:8" s="35" customFormat="1" x14ac:dyDescent="0.2">
      <c r="A144" s="1">
        <v>41394</v>
      </c>
      <c r="B144" s="2">
        <v>173000</v>
      </c>
      <c r="C144" s="2">
        <v>2</v>
      </c>
      <c r="D144" s="3" t="s">
        <v>55</v>
      </c>
      <c r="E144" s="3" t="s">
        <v>346</v>
      </c>
      <c r="F144" s="3" t="s">
        <v>56</v>
      </c>
      <c r="G144" s="3" t="s">
        <v>199</v>
      </c>
      <c r="H144" s="13"/>
    </row>
    <row r="145" spans="1:8" s="7" customFormat="1" x14ac:dyDescent="0.2">
      <c r="A145" s="4">
        <v>44454</v>
      </c>
      <c r="B145" s="5">
        <v>220000</v>
      </c>
      <c r="C145" s="5">
        <v>3</v>
      </c>
      <c r="D145" s="6" t="s">
        <v>55</v>
      </c>
      <c r="E145" s="6"/>
      <c r="F145" s="6" t="s">
        <v>383</v>
      </c>
      <c r="G145" s="6" t="s">
        <v>199</v>
      </c>
      <c r="H145" s="37"/>
    </row>
    <row r="146" spans="1:8" x14ac:dyDescent="0.2">
      <c r="A146" s="1">
        <v>35633</v>
      </c>
      <c r="B146" s="2">
        <v>62990</v>
      </c>
      <c r="C146" s="2">
        <v>1</v>
      </c>
      <c r="D146" s="3" t="s">
        <v>61</v>
      </c>
      <c r="E146" s="3"/>
      <c r="F146" s="3" t="s">
        <v>200</v>
      </c>
      <c r="G146" s="3" t="s">
        <v>201</v>
      </c>
    </row>
    <row r="147" spans="1:8" s="35" customFormat="1" x14ac:dyDescent="0.2">
      <c r="A147" s="1">
        <v>36643</v>
      </c>
      <c r="B147" s="2">
        <v>95000</v>
      </c>
      <c r="C147" s="2">
        <v>2</v>
      </c>
      <c r="D147" s="3" t="s">
        <v>61</v>
      </c>
      <c r="E147" s="3" t="s">
        <v>296</v>
      </c>
      <c r="F147" s="3" t="s">
        <v>297</v>
      </c>
      <c r="G147" s="3" t="s">
        <v>201</v>
      </c>
      <c r="H147" s="13"/>
    </row>
    <row r="148" spans="1:8" s="7" customFormat="1" x14ac:dyDescent="0.2">
      <c r="A148" s="4">
        <v>44454</v>
      </c>
      <c r="B148" s="5">
        <v>220000</v>
      </c>
      <c r="C148" s="5">
        <v>3</v>
      </c>
      <c r="D148" s="6" t="s">
        <v>61</v>
      </c>
      <c r="E148" s="6"/>
      <c r="F148" s="6" t="s">
        <v>394</v>
      </c>
      <c r="G148" s="6" t="s">
        <v>201</v>
      </c>
      <c r="H148" s="37"/>
    </row>
    <row r="149" spans="1:8" x14ac:dyDescent="0.2">
      <c r="A149" s="1">
        <v>35587</v>
      </c>
      <c r="B149" s="2">
        <v>62990</v>
      </c>
      <c r="C149" s="2">
        <v>1</v>
      </c>
      <c r="D149" s="3" t="s">
        <v>63</v>
      </c>
      <c r="E149" s="3"/>
      <c r="F149" s="3" t="s">
        <v>202</v>
      </c>
      <c r="G149" s="3" t="s">
        <v>203</v>
      </c>
    </row>
    <row r="150" spans="1:8" s="7" customFormat="1" x14ac:dyDescent="0.2">
      <c r="A150" s="4">
        <v>38177</v>
      </c>
      <c r="B150" s="5">
        <v>134000</v>
      </c>
      <c r="C150" s="5">
        <v>2</v>
      </c>
      <c r="D150" s="6" t="s">
        <v>63</v>
      </c>
      <c r="E150" s="6" t="s">
        <v>298</v>
      </c>
      <c r="F150" s="6" t="s">
        <v>64</v>
      </c>
      <c r="G150" s="6" t="s">
        <v>203</v>
      </c>
      <c r="H150" s="37"/>
    </row>
    <row r="151" spans="1:8" x14ac:dyDescent="0.2">
      <c r="A151" s="1">
        <v>35607</v>
      </c>
      <c r="B151" s="2">
        <v>81490</v>
      </c>
      <c r="C151" s="2">
        <v>1</v>
      </c>
      <c r="D151" s="3" t="s">
        <v>204</v>
      </c>
      <c r="E151" s="3"/>
      <c r="F151" s="3" t="s">
        <v>205</v>
      </c>
      <c r="G151" s="3" t="s">
        <v>206</v>
      </c>
    </row>
    <row r="152" spans="1:8" x14ac:dyDescent="0.2">
      <c r="A152" s="1">
        <v>36643</v>
      </c>
      <c r="B152" s="2">
        <v>140000</v>
      </c>
      <c r="C152" s="2">
        <v>2</v>
      </c>
      <c r="D152" s="3" t="s">
        <v>204</v>
      </c>
      <c r="E152" s="3" t="s">
        <v>299</v>
      </c>
      <c r="F152" s="3" t="s">
        <v>300</v>
      </c>
      <c r="G152" s="3" t="s">
        <v>206</v>
      </c>
    </row>
    <row r="153" spans="1:8" s="35" customFormat="1" x14ac:dyDescent="0.2">
      <c r="A153" s="1">
        <v>37855</v>
      </c>
      <c r="B153" s="2">
        <v>216000</v>
      </c>
      <c r="C153" s="2">
        <v>3</v>
      </c>
      <c r="D153" s="3" t="s">
        <v>204</v>
      </c>
      <c r="E153" s="3" t="s">
        <v>300</v>
      </c>
      <c r="F153" s="3" t="s">
        <v>301</v>
      </c>
      <c r="G153" s="3" t="s">
        <v>206</v>
      </c>
      <c r="H153" s="13"/>
    </row>
    <row r="154" spans="1:8" s="7" customFormat="1" x14ac:dyDescent="0.2">
      <c r="A154" s="4">
        <v>44862</v>
      </c>
      <c r="B154" s="5">
        <v>370000</v>
      </c>
      <c r="C154" s="5">
        <v>4</v>
      </c>
      <c r="D154" s="6" t="s">
        <v>204</v>
      </c>
      <c r="E154" s="6"/>
      <c r="F154" s="6" t="s">
        <v>395</v>
      </c>
      <c r="G154" s="6" t="s">
        <v>206</v>
      </c>
      <c r="H154" s="37"/>
    </row>
    <row r="155" spans="1:8" x14ac:dyDescent="0.2">
      <c r="A155" s="1">
        <v>35573</v>
      </c>
      <c r="B155" s="2">
        <v>51990</v>
      </c>
      <c r="C155" s="2">
        <v>1</v>
      </c>
      <c r="D155" s="3" t="s">
        <v>207</v>
      </c>
      <c r="E155" s="3"/>
      <c r="F155" s="3" t="s">
        <v>86</v>
      </c>
      <c r="G155" s="3" t="s">
        <v>209</v>
      </c>
    </row>
    <row r="156" spans="1:8" x14ac:dyDescent="0.2">
      <c r="A156" s="1">
        <v>36245</v>
      </c>
      <c r="B156" s="2">
        <v>89900</v>
      </c>
      <c r="C156" s="2">
        <v>2</v>
      </c>
      <c r="D156" s="3" t="s">
        <v>207</v>
      </c>
      <c r="E156" s="3"/>
      <c r="F156" s="3" t="s">
        <v>208</v>
      </c>
      <c r="G156" s="3" t="s">
        <v>209</v>
      </c>
    </row>
    <row r="157" spans="1:8" s="35" customFormat="1" x14ac:dyDescent="0.2">
      <c r="A157" s="1">
        <v>37434</v>
      </c>
      <c r="B157" s="2">
        <v>123000</v>
      </c>
      <c r="C157" s="2">
        <v>3</v>
      </c>
      <c r="D157" s="3" t="s">
        <v>207</v>
      </c>
      <c r="E157" s="3" t="s">
        <v>302</v>
      </c>
      <c r="F157" s="3" t="s">
        <v>303</v>
      </c>
      <c r="G157" s="3" t="s">
        <v>209</v>
      </c>
      <c r="H157" s="13"/>
    </row>
    <row r="158" spans="1:8" s="7" customFormat="1" x14ac:dyDescent="0.2">
      <c r="A158" s="9">
        <v>43762</v>
      </c>
      <c r="B158" s="10">
        <v>210000</v>
      </c>
      <c r="C158" s="5">
        <v>4</v>
      </c>
      <c r="D158" s="3" t="s">
        <v>207</v>
      </c>
      <c r="E158" s="6" t="s">
        <v>366</v>
      </c>
      <c r="F158" s="6" t="s">
        <v>370</v>
      </c>
      <c r="G158" s="3" t="s">
        <v>209</v>
      </c>
      <c r="H158" s="37"/>
    </row>
    <row r="159" spans="1:8" x14ac:dyDescent="0.2">
      <c r="A159" s="1">
        <v>35620</v>
      </c>
      <c r="B159" s="2">
        <v>50123</v>
      </c>
      <c r="C159" s="2">
        <v>1</v>
      </c>
      <c r="D159" s="3" t="s">
        <v>210</v>
      </c>
      <c r="E159" s="3"/>
      <c r="F159" s="3" t="s">
        <v>98</v>
      </c>
      <c r="G159" s="3" t="s">
        <v>212</v>
      </c>
    </row>
    <row r="160" spans="1:8" x14ac:dyDescent="0.2">
      <c r="A160" s="1">
        <v>36230</v>
      </c>
      <c r="B160" s="2">
        <v>83500</v>
      </c>
      <c r="C160" s="2">
        <v>2</v>
      </c>
      <c r="D160" s="3" t="s">
        <v>210</v>
      </c>
      <c r="E160" s="3"/>
      <c r="F160" s="3" t="s">
        <v>211</v>
      </c>
      <c r="G160" s="3" t="s">
        <v>212</v>
      </c>
    </row>
    <row r="161" spans="1:8" x14ac:dyDescent="0.2">
      <c r="A161" s="1">
        <v>37957</v>
      </c>
      <c r="B161" s="2">
        <v>126500</v>
      </c>
      <c r="C161" s="2">
        <v>3</v>
      </c>
      <c r="D161" s="3" t="s">
        <v>210</v>
      </c>
      <c r="E161" s="3" t="s">
        <v>304</v>
      </c>
      <c r="F161" s="3" t="s">
        <v>305</v>
      </c>
      <c r="G161" s="3" t="s">
        <v>212</v>
      </c>
    </row>
    <row r="162" spans="1:8" s="7" customFormat="1" x14ac:dyDescent="0.2">
      <c r="A162" s="4">
        <v>42660</v>
      </c>
      <c r="B162" s="5">
        <v>147500</v>
      </c>
      <c r="C162" s="5">
        <v>4</v>
      </c>
      <c r="D162" s="6" t="s">
        <v>210</v>
      </c>
      <c r="E162" s="6" t="s">
        <v>347</v>
      </c>
      <c r="F162" s="6" t="s">
        <v>348</v>
      </c>
      <c r="G162" s="6" t="s">
        <v>212</v>
      </c>
      <c r="H162" s="37"/>
    </row>
    <row r="163" spans="1:8" x14ac:dyDescent="0.2">
      <c r="A163" s="1">
        <v>35636</v>
      </c>
      <c r="B163" s="2">
        <v>125000</v>
      </c>
      <c r="C163" s="2">
        <v>1</v>
      </c>
      <c r="D163" s="3" t="s">
        <v>213</v>
      </c>
      <c r="E163" s="3"/>
      <c r="F163" s="3" t="s">
        <v>70</v>
      </c>
      <c r="G163" s="3" t="s">
        <v>215</v>
      </c>
    </row>
    <row r="164" spans="1:8" s="7" customFormat="1" x14ac:dyDescent="0.2">
      <c r="A164" s="4">
        <v>36070</v>
      </c>
      <c r="B164" s="5">
        <v>118250</v>
      </c>
      <c r="C164" s="5">
        <v>2</v>
      </c>
      <c r="D164" s="6" t="s">
        <v>213</v>
      </c>
      <c r="E164" s="6"/>
      <c r="F164" s="6" t="s">
        <v>214</v>
      </c>
      <c r="G164" s="6" t="s">
        <v>215</v>
      </c>
      <c r="H164" s="37"/>
    </row>
    <row r="165" spans="1:8" x14ac:dyDescent="0.2">
      <c r="A165" s="1">
        <v>35632</v>
      </c>
      <c r="B165" s="2">
        <v>125000</v>
      </c>
      <c r="C165" s="2">
        <v>1</v>
      </c>
      <c r="D165" s="3" t="s">
        <v>216</v>
      </c>
      <c r="E165" s="3"/>
      <c r="F165" s="3" t="s">
        <v>70</v>
      </c>
      <c r="G165" s="3" t="s">
        <v>217</v>
      </c>
    </row>
    <row r="166" spans="1:8" s="35" customFormat="1" x14ac:dyDescent="0.2">
      <c r="A166" s="1">
        <v>39141</v>
      </c>
      <c r="B166" s="2">
        <v>285000</v>
      </c>
      <c r="C166" s="2">
        <v>2</v>
      </c>
      <c r="D166" s="3" t="s">
        <v>216</v>
      </c>
      <c r="E166" s="3" t="s">
        <v>306</v>
      </c>
      <c r="F166" s="3" t="s">
        <v>307</v>
      </c>
      <c r="G166" s="3" t="s">
        <v>217</v>
      </c>
      <c r="H166" s="13"/>
    </row>
    <row r="167" spans="1:8" s="7" customFormat="1" x14ac:dyDescent="0.2">
      <c r="A167" s="9">
        <v>44264</v>
      </c>
      <c r="B167" s="10">
        <v>398000</v>
      </c>
      <c r="C167" s="5">
        <v>3</v>
      </c>
      <c r="D167" s="3" t="s">
        <v>216</v>
      </c>
      <c r="E167" s="6" t="s">
        <v>222</v>
      </c>
      <c r="F167" s="6" t="s">
        <v>371</v>
      </c>
      <c r="G167" s="3" t="s">
        <v>217</v>
      </c>
      <c r="H167" s="37"/>
    </row>
    <row r="168" spans="1:8" x14ac:dyDescent="0.2">
      <c r="A168" s="1">
        <v>35669</v>
      </c>
      <c r="B168" s="2">
        <v>85990</v>
      </c>
      <c r="C168" s="2">
        <v>1</v>
      </c>
      <c r="D168" s="3" t="s">
        <v>218</v>
      </c>
      <c r="E168" s="31"/>
      <c r="F168" s="3" t="s">
        <v>219</v>
      </c>
      <c r="G168" s="3" t="s">
        <v>220</v>
      </c>
    </row>
    <row r="169" spans="1:8" s="35" customFormat="1" x14ac:dyDescent="0.2">
      <c r="A169" s="1">
        <v>42709</v>
      </c>
      <c r="B169" s="2">
        <v>240000</v>
      </c>
      <c r="C169" s="2">
        <v>2</v>
      </c>
      <c r="D169" s="3" t="s">
        <v>218</v>
      </c>
      <c r="E169" s="3" t="s">
        <v>349</v>
      </c>
      <c r="F169" s="3" t="s">
        <v>350</v>
      </c>
      <c r="G169" s="3" t="s">
        <v>220</v>
      </c>
      <c r="H169" s="13"/>
    </row>
    <row r="170" spans="1:8" s="7" customFormat="1" x14ac:dyDescent="0.2">
      <c r="A170" s="4">
        <v>44442</v>
      </c>
      <c r="B170" s="5">
        <v>410000</v>
      </c>
      <c r="C170" s="5">
        <v>3</v>
      </c>
      <c r="D170" s="6" t="s">
        <v>218</v>
      </c>
      <c r="E170" s="5"/>
      <c r="F170" s="6" t="s">
        <v>396</v>
      </c>
      <c r="G170" s="6" t="s">
        <v>220</v>
      </c>
      <c r="H170" s="37"/>
    </row>
    <row r="171" spans="1:8" s="35" customFormat="1" x14ac:dyDescent="0.2">
      <c r="A171" s="1">
        <v>35740</v>
      </c>
      <c r="B171" s="2">
        <v>97865</v>
      </c>
      <c r="C171" s="2">
        <v>1</v>
      </c>
      <c r="D171" s="3" t="s">
        <v>221</v>
      </c>
      <c r="E171" s="36"/>
      <c r="F171" s="3" t="s">
        <v>222</v>
      </c>
      <c r="G171" s="3" t="s">
        <v>223</v>
      </c>
      <c r="H171" s="13"/>
    </row>
    <row r="172" spans="1:8" s="7" customFormat="1" x14ac:dyDescent="0.2">
      <c r="A172" s="9">
        <v>44264</v>
      </c>
      <c r="B172" s="10">
        <v>137000</v>
      </c>
      <c r="C172" s="5">
        <v>2</v>
      </c>
      <c r="D172" s="6" t="s">
        <v>221</v>
      </c>
      <c r="E172" s="6" t="s">
        <v>222</v>
      </c>
      <c r="F172" s="6" t="s">
        <v>371</v>
      </c>
      <c r="G172" s="6" t="s">
        <v>223</v>
      </c>
      <c r="H172" s="37"/>
    </row>
    <row r="173" spans="1:8" x14ac:dyDescent="0.2">
      <c r="A173" s="1">
        <v>35929</v>
      </c>
      <c r="B173" s="2">
        <v>188000</v>
      </c>
      <c r="C173" s="2">
        <v>1</v>
      </c>
      <c r="D173" s="3" t="s">
        <v>224</v>
      </c>
      <c r="E173" s="3" t="s">
        <v>134</v>
      </c>
      <c r="F173" s="3" t="s">
        <v>225</v>
      </c>
      <c r="G173" s="3" t="s">
        <v>226</v>
      </c>
    </row>
    <row r="174" spans="1:8" x14ac:dyDescent="0.2">
      <c r="A174" s="1">
        <v>38405</v>
      </c>
      <c r="B174" s="2">
        <v>376000</v>
      </c>
      <c r="C174" s="2">
        <v>2</v>
      </c>
      <c r="D174" s="3" t="s">
        <v>224</v>
      </c>
      <c r="E174" s="3" t="s">
        <v>309</v>
      </c>
      <c r="F174" s="3" t="s">
        <v>138</v>
      </c>
      <c r="G174" s="3" t="s">
        <v>226</v>
      </c>
    </row>
    <row r="175" spans="1:8" x14ac:dyDescent="0.2">
      <c r="A175" s="1">
        <v>38506</v>
      </c>
      <c r="B175" s="2">
        <v>366000</v>
      </c>
      <c r="C175" s="2">
        <v>3</v>
      </c>
      <c r="D175" s="3" t="s">
        <v>224</v>
      </c>
      <c r="E175" s="3" t="s">
        <v>138</v>
      </c>
      <c r="F175" s="3" t="s">
        <v>308</v>
      </c>
      <c r="G175" s="3" t="s">
        <v>226</v>
      </c>
    </row>
    <row r="176" spans="1:8" s="7" customFormat="1" x14ac:dyDescent="0.2">
      <c r="A176" s="4">
        <v>41284</v>
      </c>
      <c r="B176" s="5">
        <v>352000</v>
      </c>
      <c r="C176" s="5">
        <v>4</v>
      </c>
      <c r="D176" s="6" t="s">
        <v>224</v>
      </c>
      <c r="E176" s="6" t="s">
        <v>351</v>
      </c>
      <c r="F176" s="6" t="s">
        <v>352</v>
      </c>
      <c r="G176" s="6" t="s">
        <v>226</v>
      </c>
      <c r="H176" s="37"/>
    </row>
    <row r="177" spans="1:8" x14ac:dyDescent="0.2">
      <c r="A177" s="1">
        <v>35571</v>
      </c>
      <c r="B177" s="2">
        <v>83490</v>
      </c>
      <c r="C177" s="2">
        <v>1</v>
      </c>
      <c r="D177" s="3" t="s">
        <v>4</v>
      </c>
      <c r="E177" s="3"/>
      <c r="F177" s="3" t="s">
        <v>227</v>
      </c>
      <c r="G177" s="3" t="s">
        <v>7</v>
      </c>
    </row>
    <row r="178" spans="1:8" s="7" customFormat="1" x14ac:dyDescent="0.2">
      <c r="A178" s="4">
        <v>43441</v>
      </c>
      <c r="B178" s="5">
        <v>340000</v>
      </c>
      <c r="C178" s="5">
        <v>2</v>
      </c>
      <c r="D178" s="6" t="s">
        <v>4</v>
      </c>
      <c r="E178" s="6" t="s">
        <v>5</v>
      </c>
      <c r="F178" s="6" t="s">
        <v>6</v>
      </c>
      <c r="G178" s="6" t="s">
        <v>7</v>
      </c>
      <c r="H178" s="37"/>
    </row>
    <row r="179" spans="1:8" x14ac:dyDescent="0.2">
      <c r="A179" s="1">
        <v>35552</v>
      </c>
      <c r="B179" s="2">
        <v>78490</v>
      </c>
      <c r="C179" s="2">
        <v>1</v>
      </c>
      <c r="D179" s="3" t="s">
        <v>228</v>
      </c>
      <c r="E179" s="3"/>
      <c r="F179" s="3" t="s">
        <v>230</v>
      </c>
      <c r="G179" s="3" t="s">
        <v>229</v>
      </c>
    </row>
    <row r="180" spans="1:8" s="7" customFormat="1" x14ac:dyDescent="0.2">
      <c r="A180" s="4">
        <v>36280</v>
      </c>
      <c r="B180" s="5">
        <v>140000</v>
      </c>
      <c r="C180" s="5">
        <v>2</v>
      </c>
      <c r="D180" s="6" t="s">
        <v>228</v>
      </c>
      <c r="E180" s="5"/>
      <c r="F180" s="6" t="s">
        <v>172</v>
      </c>
      <c r="G180" s="6" t="s">
        <v>229</v>
      </c>
      <c r="H180" s="37"/>
    </row>
    <row r="181" spans="1:8" x14ac:dyDescent="0.2">
      <c r="A181" s="1">
        <v>35734</v>
      </c>
      <c r="B181" s="2">
        <v>59000</v>
      </c>
      <c r="C181" s="2">
        <v>1</v>
      </c>
      <c r="D181" s="3" t="s">
        <v>231</v>
      </c>
      <c r="E181" s="2"/>
      <c r="F181" s="3" t="s">
        <v>234</v>
      </c>
      <c r="G181" s="3" t="s">
        <v>233</v>
      </c>
    </row>
    <row r="182" spans="1:8" x14ac:dyDescent="0.2">
      <c r="A182" s="1">
        <v>35972</v>
      </c>
      <c r="B182" s="2">
        <v>78000</v>
      </c>
      <c r="C182" s="2">
        <v>2</v>
      </c>
      <c r="D182" s="3" t="s">
        <v>231</v>
      </c>
      <c r="E182" s="3"/>
      <c r="F182" s="3" t="s">
        <v>232</v>
      </c>
      <c r="G182" s="3" t="s">
        <v>233</v>
      </c>
    </row>
    <row r="183" spans="1:8" x14ac:dyDescent="0.2">
      <c r="A183" s="1">
        <v>37386</v>
      </c>
      <c r="B183" s="2">
        <v>126750</v>
      </c>
      <c r="C183" s="2">
        <v>3</v>
      </c>
      <c r="D183" s="3" t="s">
        <v>231</v>
      </c>
      <c r="E183" s="3" t="s">
        <v>310</v>
      </c>
      <c r="F183" s="3" t="s">
        <v>311</v>
      </c>
      <c r="G183" s="3" t="s">
        <v>233</v>
      </c>
    </row>
    <row r="184" spans="1:8" s="7" customFormat="1" x14ac:dyDescent="0.2">
      <c r="A184" s="4">
        <v>38764</v>
      </c>
      <c r="B184" s="5">
        <v>180000</v>
      </c>
      <c r="C184" s="5">
        <v>4</v>
      </c>
      <c r="D184" s="6" t="s">
        <v>231</v>
      </c>
      <c r="E184" s="6" t="s">
        <v>311</v>
      </c>
      <c r="F184" s="6" t="s">
        <v>312</v>
      </c>
      <c r="G184" s="6" t="s">
        <v>233</v>
      </c>
      <c r="H184" s="37"/>
    </row>
    <row r="185" spans="1:8" x14ac:dyDescent="0.2">
      <c r="A185" s="1">
        <v>35566</v>
      </c>
      <c r="B185" s="2">
        <v>45990</v>
      </c>
      <c r="C185" s="2">
        <v>1</v>
      </c>
      <c r="D185" s="3" t="s">
        <v>235</v>
      </c>
      <c r="E185" s="3"/>
      <c r="F185" s="3" t="s">
        <v>236</v>
      </c>
      <c r="G185" s="3" t="s">
        <v>237</v>
      </c>
    </row>
    <row r="186" spans="1:8" s="35" customFormat="1" x14ac:dyDescent="0.2">
      <c r="A186" s="1">
        <v>38517</v>
      </c>
      <c r="B186" s="2">
        <v>35400</v>
      </c>
      <c r="C186" s="2">
        <v>2</v>
      </c>
      <c r="D186" s="3" t="s">
        <v>235</v>
      </c>
      <c r="E186" s="3" t="s">
        <v>313</v>
      </c>
      <c r="F186" s="3" t="s">
        <v>314</v>
      </c>
      <c r="G186" s="3" t="s">
        <v>237</v>
      </c>
      <c r="H186" s="13"/>
    </row>
    <row r="187" spans="1:8" s="7" customFormat="1" x14ac:dyDescent="0.2">
      <c r="A187" s="4">
        <v>44396</v>
      </c>
      <c r="B187" s="5">
        <v>250000</v>
      </c>
      <c r="C187" s="5">
        <v>3</v>
      </c>
      <c r="D187" s="6" t="s">
        <v>235</v>
      </c>
      <c r="E187" s="6"/>
      <c r="F187" s="6" t="s">
        <v>397</v>
      </c>
      <c r="G187" s="6" t="s">
        <v>237</v>
      </c>
      <c r="H187" s="37"/>
    </row>
    <row r="188" spans="1:8" x14ac:dyDescent="0.2">
      <c r="A188" s="1">
        <v>35573</v>
      </c>
      <c r="B188" s="2">
        <v>76690</v>
      </c>
      <c r="C188" s="2">
        <v>1</v>
      </c>
      <c r="D188" s="3" t="s">
        <v>238</v>
      </c>
      <c r="E188" s="3"/>
      <c r="F188" s="3" t="s">
        <v>239</v>
      </c>
      <c r="G188" s="3" t="s">
        <v>240</v>
      </c>
    </row>
    <row r="189" spans="1:8" x14ac:dyDescent="0.2">
      <c r="A189" s="1">
        <v>36987</v>
      </c>
      <c r="B189" s="2">
        <v>182000</v>
      </c>
      <c r="C189" s="2">
        <v>2</v>
      </c>
      <c r="D189" s="3" t="s">
        <v>238</v>
      </c>
      <c r="E189" s="3" t="s">
        <v>315</v>
      </c>
      <c r="F189" s="3" t="s">
        <v>316</v>
      </c>
      <c r="G189" s="3" t="s">
        <v>240</v>
      </c>
    </row>
    <row r="190" spans="1:8" s="35" customFormat="1" x14ac:dyDescent="0.2">
      <c r="A190" s="1">
        <v>41732</v>
      </c>
      <c r="B190" s="2">
        <v>242000</v>
      </c>
      <c r="C190" s="2">
        <v>3</v>
      </c>
      <c r="D190" s="3" t="s">
        <v>238</v>
      </c>
      <c r="E190" s="3" t="s">
        <v>353</v>
      </c>
      <c r="F190" s="3" t="s">
        <v>354</v>
      </c>
      <c r="G190" s="3" t="s">
        <v>240</v>
      </c>
      <c r="H190" s="13"/>
    </row>
    <row r="191" spans="1:8" s="7" customFormat="1" x14ac:dyDescent="0.2">
      <c r="A191" s="4">
        <v>45166</v>
      </c>
      <c r="B191" s="5">
        <v>390000</v>
      </c>
      <c r="C191" s="5">
        <v>4</v>
      </c>
      <c r="D191" s="3" t="s">
        <v>238</v>
      </c>
      <c r="E191" s="6"/>
      <c r="F191" s="6" t="s">
        <v>403</v>
      </c>
      <c r="G191" s="3" t="s">
        <v>240</v>
      </c>
      <c r="H191" s="13">
        <f>+B191*0.01</f>
        <v>3900</v>
      </c>
    </row>
    <row r="192" spans="1:8" x14ac:dyDescent="0.2">
      <c r="A192" s="1">
        <v>35562</v>
      </c>
      <c r="B192" s="2">
        <v>39900</v>
      </c>
      <c r="C192" s="2">
        <v>1</v>
      </c>
      <c r="D192" s="3" t="s">
        <v>241</v>
      </c>
      <c r="E192" s="3"/>
      <c r="F192" s="3" t="s">
        <v>244</v>
      </c>
      <c r="G192" s="3" t="s">
        <v>243</v>
      </c>
    </row>
    <row r="193" spans="1:8" x14ac:dyDescent="0.2">
      <c r="A193" s="1">
        <v>35669</v>
      </c>
      <c r="B193" s="2">
        <v>72000</v>
      </c>
      <c r="C193" s="2">
        <v>2</v>
      </c>
      <c r="D193" s="3" t="s">
        <v>241</v>
      </c>
      <c r="E193" s="3"/>
      <c r="F193" s="3" t="s">
        <v>242</v>
      </c>
      <c r="G193" s="3" t="s">
        <v>243</v>
      </c>
    </row>
    <row r="194" spans="1:8" s="35" customFormat="1" x14ac:dyDescent="0.2">
      <c r="A194" s="1">
        <v>37357</v>
      </c>
      <c r="B194" s="2">
        <v>113500</v>
      </c>
      <c r="C194" s="2">
        <v>3</v>
      </c>
      <c r="D194" s="3" t="s">
        <v>241</v>
      </c>
      <c r="E194" s="3" t="s">
        <v>317</v>
      </c>
      <c r="F194" s="3" t="s">
        <v>318</v>
      </c>
      <c r="G194" s="3" t="s">
        <v>243</v>
      </c>
      <c r="H194" s="13"/>
    </row>
    <row r="195" spans="1:8" s="7" customFormat="1" x14ac:dyDescent="0.2">
      <c r="A195" s="4">
        <v>44440</v>
      </c>
      <c r="B195" s="5">
        <v>265000</v>
      </c>
      <c r="C195" s="5">
        <v>4</v>
      </c>
      <c r="D195" s="6" t="s">
        <v>241</v>
      </c>
      <c r="E195" s="6"/>
      <c r="F195" s="6" t="s">
        <v>398</v>
      </c>
      <c r="G195" s="6" t="s">
        <v>243</v>
      </c>
      <c r="H195" s="37"/>
    </row>
    <row r="196" spans="1:8" x14ac:dyDescent="0.2">
      <c r="A196" s="1">
        <v>35634</v>
      </c>
      <c r="B196" s="2">
        <v>40980</v>
      </c>
      <c r="C196" s="2">
        <v>1</v>
      </c>
      <c r="D196" s="3" t="s">
        <v>245</v>
      </c>
      <c r="E196" s="3"/>
      <c r="F196" s="3" t="s">
        <v>249</v>
      </c>
      <c r="G196" s="3" t="s">
        <v>248</v>
      </c>
    </row>
    <row r="197" spans="1:8" s="7" customFormat="1" x14ac:dyDescent="0.2">
      <c r="A197" s="4">
        <v>36091</v>
      </c>
      <c r="B197" s="5">
        <v>194000</v>
      </c>
      <c r="C197" s="5">
        <v>2</v>
      </c>
      <c r="D197" s="6" t="s">
        <v>245</v>
      </c>
      <c r="E197" s="6" t="s">
        <v>246</v>
      </c>
      <c r="F197" s="6" t="s">
        <v>247</v>
      </c>
      <c r="G197" s="6" t="s">
        <v>248</v>
      </c>
      <c r="H197" s="37"/>
    </row>
    <row r="198" spans="1:8" x14ac:dyDescent="0.2">
      <c r="A198" s="1">
        <v>35560</v>
      </c>
      <c r="B198" s="2">
        <v>69990</v>
      </c>
      <c r="C198" s="2">
        <v>1</v>
      </c>
      <c r="D198" s="3" t="s">
        <v>250</v>
      </c>
      <c r="E198" s="3"/>
      <c r="F198" s="3" t="s">
        <v>67</v>
      </c>
      <c r="G198" s="3" t="s">
        <v>251</v>
      </c>
    </row>
    <row r="199" spans="1:8" x14ac:dyDescent="0.2">
      <c r="A199" s="1">
        <v>38079</v>
      </c>
      <c r="B199" s="2">
        <v>236900</v>
      </c>
      <c r="C199" s="2">
        <v>2</v>
      </c>
      <c r="D199" s="3" t="s">
        <v>250</v>
      </c>
      <c r="E199" s="3" t="s">
        <v>319</v>
      </c>
      <c r="F199" s="3" t="s">
        <v>320</v>
      </c>
      <c r="G199" s="3" t="s">
        <v>251</v>
      </c>
    </row>
    <row r="200" spans="1:8" s="7" customFormat="1" x14ac:dyDescent="0.2">
      <c r="A200" s="4">
        <v>42276</v>
      </c>
      <c r="B200" s="5">
        <v>200000</v>
      </c>
      <c r="C200" s="5">
        <v>3</v>
      </c>
      <c r="D200" s="6" t="s">
        <v>250</v>
      </c>
      <c r="E200" s="6" t="s">
        <v>320</v>
      </c>
      <c r="F200" s="6" t="s">
        <v>355</v>
      </c>
      <c r="G200" s="6" t="s">
        <v>251</v>
      </c>
      <c r="H200" s="37"/>
    </row>
    <row r="201" spans="1:8" x14ac:dyDescent="0.2">
      <c r="A201" s="1">
        <v>35726</v>
      </c>
      <c r="B201" s="2">
        <v>112000</v>
      </c>
      <c r="C201" s="2">
        <v>1</v>
      </c>
      <c r="D201" s="3" t="s">
        <v>252</v>
      </c>
      <c r="E201" s="3"/>
      <c r="F201" s="3" t="s">
        <v>255</v>
      </c>
      <c r="G201" s="3" t="s">
        <v>254</v>
      </c>
    </row>
    <row r="202" spans="1:8" s="35" customFormat="1" x14ac:dyDescent="0.2">
      <c r="A202" s="1">
        <v>36210</v>
      </c>
      <c r="B202" s="2">
        <v>133000</v>
      </c>
      <c r="C202" s="2">
        <v>2</v>
      </c>
      <c r="D202" s="3" t="s">
        <v>252</v>
      </c>
      <c r="E202" s="3"/>
      <c r="F202" s="3" t="s">
        <v>253</v>
      </c>
      <c r="G202" s="3" t="s">
        <v>254</v>
      </c>
      <c r="H202" s="13"/>
    </row>
    <row r="203" spans="1:8" s="35" customFormat="1" x14ac:dyDescent="0.2">
      <c r="A203" s="11">
        <v>43741</v>
      </c>
      <c r="B203" s="12">
        <v>340000</v>
      </c>
      <c r="C203" s="2">
        <v>3</v>
      </c>
      <c r="D203" s="3" t="s">
        <v>252</v>
      </c>
      <c r="E203" s="3" t="s">
        <v>367</v>
      </c>
      <c r="F203" s="3" t="s">
        <v>372</v>
      </c>
      <c r="G203" s="3" t="s">
        <v>254</v>
      </c>
      <c r="H203" s="13"/>
    </row>
    <row r="204" spans="1:8" s="7" customFormat="1" x14ac:dyDescent="0.2">
      <c r="A204" s="9">
        <v>44353</v>
      </c>
      <c r="B204" s="10">
        <v>357000</v>
      </c>
      <c r="C204" s="5">
        <v>4</v>
      </c>
      <c r="D204" s="3" t="s">
        <v>252</v>
      </c>
      <c r="E204" s="6"/>
      <c r="F204" s="6" t="s">
        <v>399</v>
      </c>
      <c r="G204" s="3" t="s">
        <v>254</v>
      </c>
      <c r="H204" s="37"/>
    </row>
    <row r="205" spans="1:8" x14ac:dyDescent="0.2">
      <c r="A205" s="1">
        <v>35642</v>
      </c>
      <c r="B205" s="2">
        <v>145000</v>
      </c>
      <c r="C205" s="2">
        <v>1</v>
      </c>
      <c r="D205" s="3" t="s">
        <v>256</v>
      </c>
      <c r="E205" s="3"/>
      <c r="F205" s="3" t="s">
        <v>257</v>
      </c>
      <c r="G205" s="3" t="s">
        <v>258</v>
      </c>
    </row>
    <row r="206" spans="1:8" s="35" customFormat="1" x14ac:dyDescent="0.2">
      <c r="A206" s="1">
        <v>39751</v>
      </c>
      <c r="B206" s="2">
        <v>296500</v>
      </c>
      <c r="C206" s="2">
        <v>2</v>
      </c>
      <c r="D206" s="3" t="s">
        <v>256</v>
      </c>
      <c r="E206" s="3" t="s">
        <v>321</v>
      </c>
      <c r="F206" s="3" t="s">
        <v>322</v>
      </c>
      <c r="G206" s="3" t="s">
        <v>258</v>
      </c>
      <c r="H206" s="13"/>
    </row>
    <row r="207" spans="1:8" s="7" customFormat="1" x14ac:dyDescent="0.2">
      <c r="A207" s="9">
        <v>44049</v>
      </c>
      <c r="B207" s="10">
        <v>317000</v>
      </c>
      <c r="C207" s="5">
        <v>3</v>
      </c>
      <c r="D207" s="6" t="s">
        <v>256</v>
      </c>
      <c r="E207" s="6" t="s">
        <v>368</v>
      </c>
      <c r="F207" s="6" t="s">
        <v>373</v>
      </c>
      <c r="G207" s="6" t="s">
        <v>258</v>
      </c>
      <c r="H207" s="37"/>
    </row>
    <row r="208" spans="1:8" ht="17" thickBot="1" x14ac:dyDescent="0.25">
      <c r="A208" s="1"/>
      <c r="B208" s="38">
        <f>SUM(B2:B207)</f>
        <v>33976211</v>
      </c>
      <c r="C208" s="2"/>
      <c r="D208" s="3"/>
      <c r="E208" s="3"/>
      <c r="F208" s="3"/>
      <c r="G208" s="3" t="s">
        <v>413</v>
      </c>
      <c r="H208" s="39">
        <f>SUM(H2:H207)</f>
        <v>21720</v>
      </c>
    </row>
    <row r="209" ht="17" thickTop="1" x14ac:dyDescent="0.2"/>
  </sheetData>
  <phoneticPr fontId="6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89EB0-9049-FD4E-BDB4-4F88937C9854}">
  <dimension ref="A1:G203"/>
  <sheetViews>
    <sheetView topLeftCell="A182" workbookViewId="0">
      <selection activeCell="E207" sqref="E207"/>
    </sheetView>
  </sheetViews>
  <sheetFormatPr baseColWidth="10" defaultRowHeight="16" x14ac:dyDescent="0.2"/>
  <cols>
    <col min="3" max="3" width="5.83203125" customWidth="1"/>
    <col min="4" max="4" width="27" bestFit="1" customWidth="1"/>
    <col min="5" max="5" width="40.1640625" bestFit="1" customWidth="1"/>
    <col min="6" max="6" width="41.1640625" bestFit="1" customWidth="1"/>
  </cols>
  <sheetData>
    <row r="1" spans="1:7" x14ac:dyDescent="0.2">
      <c r="A1" t="s">
        <v>356</v>
      </c>
      <c r="B1" t="s">
        <v>357</v>
      </c>
      <c r="D1" t="s">
        <v>358</v>
      </c>
    </row>
    <row r="2" spans="1:7" x14ac:dyDescent="0.2">
      <c r="A2" s="1">
        <v>35552</v>
      </c>
      <c r="B2" s="2">
        <v>78490</v>
      </c>
      <c r="C2" s="2">
        <v>1</v>
      </c>
      <c r="D2" s="3" t="s">
        <v>228</v>
      </c>
      <c r="E2" s="3"/>
      <c r="F2" s="3" t="s">
        <v>230</v>
      </c>
      <c r="G2" s="3" t="s">
        <v>229</v>
      </c>
    </row>
    <row r="3" spans="1:7" s="7" customFormat="1" x14ac:dyDescent="0.2">
      <c r="A3" s="1">
        <v>35555</v>
      </c>
      <c r="B3" s="2">
        <v>80490</v>
      </c>
      <c r="C3" s="2">
        <v>1</v>
      </c>
      <c r="D3" s="3" t="s">
        <v>15</v>
      </c>
      <c r="E3" s="3"/>
      <c r="F3" s="3" t="s">
        <v>75</v>
      </c>
      <c r="G3" s="3" t="s">
        <v>76</v>
      </c>
    </row>
    <row r="4" spans="1:7" x14ac:dyDescent="0.2">
      <c r="A4" s="1">
        <v>35558</v>
      </c>
      <c r="B4" s="2">
        <v>82840</v>
      </c>
      <c r="C4" s="2">
        <v>1</v>
      </c>
      <c r="D4" s="3" t="s">
        <v>25</v>
      </c>
      <c r="E4" s="3"/>
      <c r="F4" s="3" t="s">
        <v>65</v>
      </c>
      <c r="G4" s="3" t="s">
        <v>178</v>
      </c>
    </row>
    <row r="5" spans="1:7" s="7" customFormat="1" x14ac:dyDescent="0.2">
      <c r="A5" s="1">
        <v>35559</v>
      </c>
      <c r="B5" s="2">
        <v>70690</v>
      </c>
      <c r="C5" s="2">
        <v>1</v>
      </c>
      <c r="D5" s="3" t="s">
        <v>0</v>
      </c>
      <c r="E5" s="3"/>
      <c r="F5" s="3" t="s">
        <v>89</v>
      </c>
      <c r="G5" s="3" t="s">
        <v>3</v>
      </c>
    </row>
    <row r="6" spans="1:7" s="7" customFormat="1" x14ac:dyDescent="0.2">
      <c r="A6" s="1">
        <v>35560</v>
      </c>
      <c r="B6" s="2">
        <v>69990</v>
      </c>
      <c r="C6" s="2">
        <v>1</v>
      </c>
      <c r="D6" s="3" t="s">
        <v>250</v>
      </c>
      <c r="E6" s="3"/>
      <c r="F6" s="3" t="s">
        <v>67</v>
      </c>
      <c r="G6" s="3" t="s">
        <v>251</v>
      </c>
    </row>
    <row r="7" spans="1:7" x14ac:dyDescent="0.2">
      <c r="A7" s="4">
        <v>35562</v>
      </c>
      <c r="B7" s="5">
        <v>78865</v>
      </c>
      <c r="C7" s="5">
        <v>1</v>
      </c>
      <c r="D7" s="6" t="s">
        <v>123</v>
      </c>
      <c r="E7" s="6"/>
      <c r="F7" s="6" t="s">
        <v>124</v>
      </c>
      <c r="G7" s="6" t="s">
        <v>125</v>
      </c>
    </row>
    <row r="8" spans="1:7" s="7" customFormat="1" x14ac:dyDescent="0.2">
      <c r="A8" s="1">
        <v>35562</v>
      </c>
      <c r="B8" s="2">
        <v>39900</v>
      </c>
      <c r="C8" s="2">
        <v>1</v>
      </c>
      <c r="D8" s="3" t="s">
        <v>241</v>
      </c>
      <c r="E8" s="3"/>
      <c r="F8" s="3" t="s">
        <v>244</v>
      </c>
      <c r="G8" s="3" t="s">
        <v>243</v>
      </c>
    </row>
    <row r="9" spans="1:7" x14ac:dyDescent="0.2">
      <c r="A9" s="4">
        <v>35566</v>
      </c>
      <c r="B9" s="5">
        <v>79900</v>
      </c>
      <c r="C9" s="5">
        <v>1</v>
      </c>
      <c r="D9" s="6" t="s">
        <v>33</v>
      </c>
      <c r="E9" s="6"/>
      <c r="F9" s="6" t="s">
        <v>89</v>
      </c>
      <c r="G9" s="6" t="s">
        <v>90</v>
      </c>
    </row>
    <row r="10" spans="1:7" s="7" customFormat="1" x14ac:dyDescent="0.2">
      <c r="A10" s="1">
        <v>35566</v>
      </c>
      <c r="B10" s="2">
        <v>82490</v>
      </c>
      <c r="C10" s="2">
        <v>1</v>
      </c>
      <c r="D10" s="3" t="s">
        <v>12</v>
      </c>
      <c r="E10" s="3"/>
      <c r="F10" s="3" t="s">
        <v>164</v>
      </c>
      <c r="G10" s="3" t="s">
        <v>165</v>
      </c>
    </row>
    <row r="11" spans="1:7" x14ac:dyDescent="0.2">
      <c r="A11" s="4">
        <v>35566</v>
      </c>
      <c r="B11" s="5">
        <v>45140</v>
      </c>
      <c r="C11" s="5">
        <v>1</v>
      </c>
      <c r="D11" s="6" t="s">
        <v>39</v>
      </c>
      <c r="E11" s="6"/>
      <c r="F11" s="6" t="s">
        <v>65</v>
      </c>
      <c r="G11" s="6" t="s">
        <v>186</v>
      </c>
    </row>
    <row r="12" spans="1:7" s="7" customFormat="1" x14ac:dyDescent="0.2">
      <c r="A12" s="1">
        <v>35566</v>
      </c>
      <c r="B12" s="2">
        <v>45990</v>
      </c>
      <c r="C12" s="2">
        <v>1</v>
      </c>
      <c r="D12" s="3" t="s">
        <v>235</v>
      </c>
      <c r="E12" s="3"/>
      <c r="F12" s="3" t="s">
        <v>236</v>
      </c>
      <c r="G12" s="3" t="s">
        <v>237</v>
      </c>
    </row>
    <row r="13" spans="1:7" x14ac:dyDescent="0.2">
      <c r="A13" s="4">
        <v>35569</v>
      </c>
      <c r="B13" s="5">
        <v>76640</v>
      </c>
      <c r="C13" s="5">
        <v>1</v>
      </c>
      <c r="D13" s="6" t="s">
        <v>157</v>
      </c>
      <c r="E13" s="6"/>
      <c r="F13" s="6" t="s">
        <v>102</v>
      </c>
      <c r="G13" s="6" t="s">
        <v>158</v>
      </c>
    </row>
    <row r="14" spans="1:7" x14ac:dyDescent="0.2">
      <c r="A14" s="1">
        <v>35570</v>
      </c>
      <c r="B14" s="2">
        <v>86490</v>
      </c>
      <c r="C14" s="2">
        <v>1</v>
      </c>
      <c r="D14" s="3" t="s">
        <v>51</v>
      </c>
      <c r="E14" s="3"/>
      <c r="F14" s="3" t="s">
        <v>65</v>
      </c>
      <c r="G14" s="3" t="s">
        <v>101</v>
      </c>
    </row>
    <row r="15" spans="1:7" s="7" customFormat="1" x14ac:dyDescent="0.2">
      <c r="A15" s="4">
        <v>35571</v>
      </c>
      <c r="B15" s="5">
        <v>78490</v>
      </c>
      <c r="C15" s="5">
        <v>1</v>
      </c>
      <c r="D15" s="6" t="s">
        <v>13</v>
      </c>
      <c r="E15" s="6"/>
      <c r="F15" s="6" t="s">
        <v>73</v>
      </c>
      <c r="G15" s="6" t="s">
        <v>74</v>
      </c>
    </row>
    <row r="16" spans="1:7" x14ac:dyDescent="0.2">
      <c r="A16" s="1">
        <v>35571</v>
      </c>
      <c r="B16" s="2">
        <v>78490</v>
      </c>
      <c r="C16" s="2">
        <v>1</v>
      </c>
      <c r="D16" s="3" t="s">
        <v>26</v>
      </c>
      <c r="E16" s="3"/>
      <c r="F16" s="3" t="s">
        <v>83</v>
      </c>
      <c r="G16" s="3" t="s">
        <v>82</v>
      </c>
    </row>
    <row r="17" spans="1:7" s="7" customFormat="1" x14ac:dyDescent="0.2">
      <c r="A17" s="1">
        <v>35571</v>
      </c>
      <c r="B17" s="2">
        <v>83490</v>
      </c>
      <c r="C17" s="2">
        <v>1</v>
      </c>
      <c r="D17" s="3" t="s">
        <v>4</v>
      </c>
      <c r="E17" s="3"/>
      <c r="F17" s="3" t="s">
        <v>227</v>
      </c>
      <c r="G17" s="3" t="s">
        <v>7</v>
      </c>
    </row>
    <row r="18" spans="1:7" s="7" customFormat="1" x14ac:dyDescent="0.2">
      <c r="A18" s="1">
        <v>35572</v>
      </c>
      <c r="B18" s="2">
        <v>45990</v>
      </c>
      <c r="C18" s="2">
        <v>1</v>
      </c>
      <c r="D18" s="3" t="s">
        <v>147</v>
      </c>
      <c r="E18" s="3"/>
      <c r="F18" s="3" t="s">
        <v>150</v>
      </c>
      <c r="G18" s="3" t="s">
        <v>149</v>
      </c>
    </row>
    <row r="19" spans="1:7" s="7" customFormat="1" x14ac:dyDescent="0.2">
      <c r="A19" s="1">
        <v>35573</v>
      </c>
      <c r="B19" s="2">
        <v>83490</v>
      </c>
      <c r="C19" s="2">
        <v>1</v>
      </c>
      <c r="D19" s="3" t="s">
        <v>9</v>
      </c>
      <c r="E19" s="3"/>
      <c r="F19" s="3" t="s">
        <v>70</v>
      </c>
      <c r="G19" s="3" t="s">
        <v>69</v>
      </c>
    </row>
    <row r="20" spans="1:7" s="7" customFormat="1" x14ac:dyDescent="0.2">
      <c r="A20" s="1">
        <v>35573</v>
      </c>
      <c r="B20" s="2">
        <v>83490</v>
      </c>
      <c r="C20" s="2">
        <v>1</v>
      </c>
      <c r="D20" s="3" t="s">
        <v>28</v>
      </c>
      <c r="E20" s="3"/>
      <c r="F20" s="3" t="s">
        <v>86</v>
      </c>
      <c r="G20" s="3" t="s">
        <v>85</v>
      </c>
    </row>
    <row r="21" spans="1:7" x14ac:dyDescent="0.2">
      <c r="A21" s="1">
        <v>35573</v>
      </c>
      <c r="B21" s="2">
        <v>48990</v>
      </c>
      <c r="C21" s="2">
        <v>1</v>
      </c>
      <c r="D21" s="3" t="s">
        <v>59</v>
      </c>
      <c r="E21" s="3"/>
      <c r="F21" s="3" t="s">
        <v>108</v>
      </c>
      <c r="G21" s="3" t="s">
        <v>107</v>
      </c>
    </row>
    <row r="22" spans="1:7" x14ac:dyDescent="0.2">
      <c r="A22" s="1">
        <v>35573</v>
      </c>
      <c r="B22" s="2">
        <v>51990</v>
      </c>
      <c r="C22" s="2">
        <v>1</v>
      </c>
      <c r="D22" s="3" t="s">
        <v>207</v>
      </c>
      <c r="E22" s="3"/>
      <c r="F22" s="3" t="s">
        <v>86</v>
      </c>
      <c r="G22" s="3" t="s">
        <v>209</v>
      </c>
    </row>
    <row r="23" spans="1:7" s="7" customFormat="1" x14ac:dyDescent="0.2">
      <c r="A23" s="1">
        <v>35573</v>
      </c>
      <c r="B23" s="2">
        <v>76690</v>
      </c>
      <c r="C23" s="2">
        <v>1</v>
      </c>
      <c r="D23" s="3" t="s">
        <v>238</v>
      </c>
      <c r="E23" s="3"/>
      <c r="F23" s="3" t="s">
        <v>239</v>
      </c>
      <c r="G23" s="3" t="s">
        <v>240</v>
      </c>
    </row>
    <row r="24" spans="1:7" x14ac:dyDescent="0.2">
      <c r="A24" s="1">
        <v>35579</v>
      </c>
      <c r="B24" s="2">
        <v>83490</v>
      </c>
      <c r="C24" s="2">
        <v>1</v>
      </c>
      <c r="D24" s="3" t="s">
        <v>57</v>
      </c>
      <c r="E24" s="3"/>
      <c r="F24" s="3" t="s">
        <v>70</v>
      </c>
      <c r="G24" s="3" t="s">
        <v>105</v>
      </c>
    </row>
    <row r="25" spans="1:7" x14ac:dyDescent="0.2">
      <c r="A25" s="1">
        <v>35579</v>
      </c>
      <c r="B25" s="2">
        <v>72990</v>
      </c>
      <c r="C25" s="2">
        <v>1</v>
      </c>
      <c r="D25" s="3" t="s">
        <v>116</v>
      </c>
      <c r="E25" s="3"/>
      <c r="F25" s="3" t="s">
        <v>119</v>
      </c>
      <c r="G25" s="3" t="s">
        <v>118</v>
      </c>
    </row>
    <row r="26" spans="1:7" x14ac:dyDescent="0.2">
      <c r="A26" s="4">
        <v>35579</v>
      </c>
      <c r="B26" s="5">
        <v>112990</v>
      </c>
      <c r="C26" s="5">
        <v>1</v>
      </c>
      <c r="D26" s="6" t="s">
        <v>130</v>
      </c>
      <c r="E26" s="6"/>
      <c r="F26" s="6" t="s">
        <v>131</v>
      </c>
      <c r="G26" s="6" t="s">
        <v>132</v>
      </c>
    </row>
    <row r="27" spans="1:7" s="7" customFormat="1" x14ac:dyDescent="0.2">
      <c r="A27" s="1">
        <v>35580</v>
      </c>
      <c r="B27" s="2">
        <v>166480</v>
      </c>
      <c r="C27" s="2">
        <v>1</v>
      </c>
      <c r="D27" s="3" t="s">
        <v>133</v>
      </c>
      <c r="E27" s="3" t="s">
        <v>134</v>
      </c>
      <c r="F27" s="3" t="s">
        <v>135</v>
      </c>
      <c r="G27" s="3" t="s">
        <v>136</v>
      </c>
    </row>
    <row r="28" spans="1:7" s="7" customFormat="1" x14ac:dyDescent="0.2">
      <c r="A28" s="1">
        <v>35580</v>
      </c>
      <c r="B28" s="2">
        <v>167980</v>
      </c>
      <c r="C28" s="2">
        <v>1</v>
      </c>
      <c r="D28" s="8" t="s">
        <v>359</v>
      </c>
      <c r="E28" s="3" t="s">
        <v>134</v>
      </c>
      <c r="F28" s="3" t="s">
        <v>53</v>
      </c>
      <c r="G28" s="3" t="s">
        <v>161</v>
      </c>
    </row>
    <row r="29" spans="1:7" x14ac:dyDescent="0.2">
      <c r="A29" s="1">
        <v>35580</v>
      </c>
      <c r="B29" s="2">
        <v>56990</v>
      </c>
      <c r="C29" s="2">
        <v>1</v>
      </c>
      <c r="D29" s="3" t="s">
        <v>55</v>
      </c>
      <c r="E29" s="3"/>
      <c r="F29" s="3" t="s">
        <v>198</v>
      </c>
      <c r="G29" s="3" t="s">
        <v>199</v>
      </c>
    </row>
    <row r="30" spans="1:7" s="7" customFormat="1" x14ac:dyDescent="0.2">
      <c r="A30" s="1">
        <v>35583</v>
      </c>
      <c r="B30" s="2">
        <v>40000</v>
      </c>
      <c r="C30" s="2">
        <v>1</v>
      </c>
      <c r="D30" s="3" t="s">
        <v>20</v>
      </c>
      <c r="E30" s="3"/>
      <c r="F30" s="3" t="s">
        <v>174</v>
      </c>
      <c r="G30" s="3" t="s">
        <v>173</v>
      </c>
    </row>
    <row r="31" spans="1:7" x14ac:dyDescent="0.2">
      <c r="A31" s="4">
        <v>35586</v>
      </c>
      <c r="B31" s="5">
        <v>55490</v>
      </c>
      <c r="C31" s="5">
        <v>1</v>
      </c>
      <c r="D31" s="6" t="s">
        <v>27</v>
      </c>
      <c r="E31" s="6"/>
      <c r="F31" s="6" t="s">
        <v>84</v>
      </c>
      <c r="G31" s="6" t="s">
        <v>179</v>
      </c>
    </row>
    <row r="32" spans="1:7" s="7" customFormat="1" x14ac:dyDescent="0.2">
      <c r="A32" s="4">
        <v>35586</v>
      </c>
      <c r="B32" s="5">
        <v>55490</v>
      </c>
      <c r="C32" s="5">
        <v>1</v>
      </c>
      <c r="D32" s="6" t="s">
        <v>32</v>
      </c>
      <c r="E32" s="6"/>
      <c r="F32" s="6" t="s">
        <v>84</v>
      </c>
      <c r="G32" s="6" t="s">
        <v>181</v>
      </c>
    </row>
    <row r="33" spans="1:7" x14ac:dyDescent="0.2">
      <c r="A33" s="1">
        <v>35587</v>
      </c>
      <c r="B33" s="2">
        <v>48990</v>
      </c>
      <c r="C33" s="2">
        <v>1</v>
      </c>
      <c r="D33" s="3" t="s">
        <v>112</v>
      </c>
      <c r="E33" s="3"/>
      <c r="F33" s="3" t="s">
        <v>115</v>
      </c>
      <c r="G33" s="3" t="s">
        <v>114</v>
      </c>
    </row>
    <row r="34" spans="1:7" x14ac:dyDescent="0.2">
      <c r="A34" s="1">
        <v>35587</v>
      </c>
      <c r="B34" s="2">
        <v>62990</v>
      </c>
      <c r="C34" s="2">
        <v>1</v>
      </c>
      <c r="D34" s="3" t="s">
        <v>63</v>
      </c>
      <c r="E34" s="3"/>
      <c r="F34" s="3" t="s">
        <v>202</v>
      </c>
      <c r="G34" s="3" t="s">
        <v>203</v>
      </c>
    </row>
    <row r="35" spans="1:7" s="7" customFormat="1" x14ac:dyDescent="0.2">
      <c r="A35" s="4">
        <v>35590</v>
      </c>
      <c r="B35" s="5">
        <v>63290</v>
      </c>
      <c r="C35" s="5">
        <v>1</v>
      </c>
      <c r="D35" s="6" t="s">
        <v>14</v>
      </c>
      <c r="E35" s="6"/>
      <c r="F35" s="6" t="s">
        <v>166</v>
      </c>
      <c r="G35" s="6" t="s">
        <v>167</v>
      </c>
    </row>
    <row r="36" spans="1:7" s="7" customFormat="1" x14ac:dyDescent="0.2">
      <c r="A36" s="4">
        <v>35590</v>
      </c>
      <c r="B36" s="5">
        <v>63290</v>
      </c>
      <c r="C36" s="5">
        <v>1</v>
      </c>
      <c r="D36" s="6" t="s">
        <v>18</v>
      </c>
      <c r="E36" s="6"/>
      <c r="F36" s="6" t="s">
        <v>166</v>
      </c>
      <c r="G36" s="6" t="s">
        <v>170</v>
      </c>
    </row>
    <row r="37" spans="1:7" x14ac:dyDescent="0.2">
      <c r="A37" s="1">
        <v>35590</v>
      </c>
      <c r="B37" s="2">
        <v>97265</v>
      </c>
      <c r="C37" s="2">
        <v>1</v>
      </c>
      <c r="D37" s="3" t="s">
        <v>47</v>
      </c>
      <c r="E37" s="3"/>
      <c r="F37" s="3" t="s">
        <v>195</v>
      </c>
      <c r="G37" s="3" t="s">
        <v>196</v>
      </c>
    </row>
    <row r="38" spans="1:7" x14ac:dyDescent="0.2">
      <c r="A38" s="1">
        <v>35594</v>
      </c>
      <c r="B38" s="2">
        <v>105000</v>
      </c>
      <c r="C38" s="2">
        <v>1</v>
      </c>
      <c r="D38" s="3" t="s">
        <v>24</v>
      </c>
      <c r="E38" s="3"/>
      <c r="F38" s="3" t="s">
        <v>79</v>
      </c>
      <c r="G38" s="3" t="s">
        <v>80</v>
      </c>
    </row>
    <row r="39" spans="1:7" s="7" customFormat="1" x14ac:dyDescent="0.2">
      <c r="A39" s="1">
        <v>35594</v>
      </c>
      <c r="B39" s="2">
        <v>43990</v>
      </c>
      <c r="C39" s="2">
        <v>1</v>
      </c>
      <c r="D39" s="3" t="s">
        <v>143</v>
      </c>
      <c r="E39" s="3" t="s">
        <v>144</v>
      </c>
      <c r="F39" s="3" t="s">
        <v>128</v>
      </c>
      <c r="G39" s="3" t="s">
        <v>145</v>
      </c>
    </row>
    <row r="40" spans="1:7" x14ac:dyDescent="0.2">
      <c r="A40" s="1">
        <v>35594</v>
      </c>
      <c r="B40" s="2">
        <v>43990</v>
      </c>
      <c r="C40" s="2">
        <v>2</v>
      </c>
      <c r="D40" s="3" t="s">
        <v>143</v>
      </c>
      <c r="E40" s="3"/>
      <c r="F40" s="3" t="s">
        <v>146</v>
      </c>
      <c r="G40" s="3" t="s">
        <v>145</v>
      </c>
    </row>
    <row r="41" spans="1:7" x14ac:dyDescent="0.2">
      <c r="A41" s="1">
        <v>35594</v>
      </c>
      <c r="B41" s="2">
        <v>82990</v>
      </c>
      <c r="C41" s="2">
        <v>1</v>
      </c>
      <c r="D41" s="3" t="s">
        <v>151</v>
      </c>
      <c r="E41" s="3"/>
      <c r="F41" s="3" t="s">
        <v>152</v>
      </c>
      <c r="G41" s="3" t="s">
        <v>153</v>
      </c>
    </row>
    <row r="42" spans="1:7" x14ac:dyDescent="0.2">
      <c r="A42" s="1">
        <v>35594</v>
      </c>
      <c r="B42" s="2">
        <v>68490</v>
      </c>
      <c r="C42" s="2">
        <v>1</v>
      </c>
      <c r="D42" s="3" t="s">
        <v>154</v>
      </c>
      <c r="E42" s="3"/>
      <c r="F42" s="3" t="s">
        <v>70</v>
      </c>
      <c r="G42" s="3" t="s">
        <v>156</v>
      </c>
    </row>
    <row r="43" spans="1:7" s="7" customFormat="1" x14ac:dyDescent="0.2">
      <c r="A43" s="1">
        <v>35598</v>
      </c>
      <c r="B43" s="2">
        <v>83490</v>
      </c>
      <c r="C43" s="2">
        <v>1</v>
      </c>
      <c r="D43" s="3" t="s">
        <v>11</v>
      </c>
      <c r="E43" s="3"/>
      <c r="F43" s="3" t="s">
        <v>71</v>
      </c>
      <c r="G43" s="3" t="s">
        <v>72</v>
      </c>
    </row>
    <row r="44" spans="1:7" x14ac:dyDescent="0.2">
      <c r="A44" s="4">
        <v>35598</v>
      </c>
      <c r="B44" s="5">
        <v>83490</v>
      </c>
      <c r="C44" s="5">
        <v>1</v>
      </c>
      <c r="D44" s="6" t="s">
        <v>16</v>
      </c>
      <c r="E44" s="6"/>
      <c r="F44" s="6" t="s">
        <v>168</v>
      </c>
      <c r="G44" s="6" t="s">
        <v>169</v>
      </c>
    </row>
    <row r="45" spans="1:7" s="7" customFormat="1" x14ac:dyDescent="0.2">
      <c r="A45" s="4">
        <v>35598</v>
      </c>
      <c r="B45" s="5">
        <v>53990</v>
      </c>
      <c r="C45" s="5">
        <v>1</v>
      </c>
      <c r="D45" s="6" t="s">
        <v>19</v>
      </c>
      <c r="E45" s="6"/>
      <c r="F45" s="6" t="s">
        <v>168</v>
      </c>
      <c r="G45" s="6" t="s">
        <v>171</v>
      </c>
    </row>
    <row r="46" spans="1:7" s="7" customFormat="1" x14ac:dyDescent="0.2">
      <c r="A46" s="1">
        <v>35598</v>
      </c>
      <c r="B46" s="2">
        <v>83490</v>
      </c>
      <c r="C46" s="2">
        <v>1</v>
      </c>
      <c r="D46" s="8" t="s">
        <v>360</v>
      </c>
      <c r="E46" s="3"/>
      <c r="F46" s="3" t="s">
        <v>175</v>
      </c>
      <c r="G46" s="3" t="s">
        <v>176</v>
      </c>
    </row>
    <row r="47" spans="1:7" s="7" customFormat="1" x14ac:dyDescent="0.2">
      <c r="A47" s="1">
        <v>35604</v>
      </c>
      <c r="B47" s="2">
        <v>55790</v>
      </c>
      <c r="C47" s="2">
        <v>1</v>
      </c>
      <c r="D47" s="3" t="s">
        <v>40</v>
      </c>
      <c r="E47" s="3"/>
      <c r="F47" s="3" t="s">
        <v>187</v>
      </c>
      <c r="G47" s="3" t="s">
        <v>188</v>
      </c>
    </row>
    <row r="48" spans="1:7" x14ac:dyDescent="0.2">
      <c r="A48" s="1">
        <v>35606</v>
      </c>
      <c r="B48" s="2">
        <v>45140</v>
      </c>
      <c r="C48" s="2">
        <v>1</v>
      </c>
      <c r="D48" s="3" t="s">
        <v>36</v>
      </c>
      <c r="E48" s="3"/>
      <c r="F48" s="3" t="s">
        <v>93</v>
      </c>
      <c r="G48" s="3" t="s">
        <v>92</v>
      </c>
    </row>
    <row r="49" spans="1:7" x14ac:dyDescent="0.2">
      <c r="A49" s="1">
        <v>35607</v>
      </c>
      <c r="B49" s="2">
        <v>85990</v>
      </c>
      <c r="C49" s="2">
        <v>1</v>
      </c>
      <c r="D49" s="3" t="s">
        <v>126</v>
      </c>
      <c r="E49" s="3" t="s">
        <v>127</v>
      </c>
      <c r="F49" s="3" t="s">
        <v>128</v>
      </c>
      <c r="G49" s="3" t="s">
        <v>129</v>
      </c>
    </row>
    <row r="50" spans="1:7" x14ac:dyDescent="0.2">
      <c r="A50" s="1">
        <v>35607</v>
      </c>
      <c r="B50" s="2">
        <v>81490</v>
      </c>
      <c r="C50" s="2">
        <v>1</v>
      </c>
      <c r="D50" s="3" t="s">
        <v>204</v>
      </c>
      <c r="E50" s="3"/>
      <c r="F50" s="3" t="s">
        <v>205</v>
      </c>
      <c r="G50" s="3" t="s">
        <v>206</v>
      </c>
    </row>
    <row r="51" spans="1:7" s="7" customFormat="1" x14ac:dyDescent="0.2">
      <c r="A51" s="1">
        <v>35608</v>
      </c>
      <c r="B51" s="2">
        <v>86490</v>
      </c>
      <c r="C51" s="2">
        <v>1</v>
      </c>
      <c r="D51" s="3" t="s">
        <v>48</v>
      </c>
      <c r="E51" s="3"/>
      <c r="F51" s="3" t="s">
        <v>100</v>
      </c>
      <c r="G51" s="3" t="s">
        <v>99</v>
      </c>
    </row>
    <row r="52" spans="1:7" s="7" customFormat="1" x14ac:dyDescent="0.2">
      <c r="A52" s="1">
        <v>35618</v>
      </c>
      <c r="B52" s="2">
        <v>74765</v>
      </c>
      <c r="C52" s="2">
        <v>1</v>
      </c>
      <c r="D52" s="3" t="s">
        <v>43</v>
      </c>
      <c r="E52" s="3"/>
      <c r="F52" s="3" t="s">
        <v>192</v>
      </c>
      <c r="G52" s="3" t="s">
        <v>193</v>
      </c>
    </row>
    <row r="53" spans="1:7" x14ac:dyDescent="0.2">
      <c r="A53" s="1">
        <v>35620</v>
      </c>
      <c r="B53" s="2">
        <v>86212</v>
      </c>
      <c r="C53" s="2">
        <v>1</v>
      </c>
      <c r="D53" s="3" t="s">
        <v>44</v>
      </c>
      <c r="E53" s="3"/>
      <c r="F53" s="3" t="s">
        <v>98</v>
      </c>
      <c r="G53" s="3" t="s">
        <v>97</v>
      </c>
    </row>
    <row r="54" spans="1:7" s="7" customFormat="1" x14ac:dyDescent="0.2">
      <c r="A54" s="1">
        <v>35620</v>
      </c>
      <c r="B54" s="2">
        <v>50123</v>
      </c>
      <c r="C54" s="2">
        <v>1</v>
      </c>
      <c r="D54" s="3" t="s">
        <v>210</v>
      </c>
      <c r="E54" s="3"/>
      <c r="F54" s="3" t="s">
        <v>98</v>
      </c>
      <c r="G54" s="3" t="s">
        <v>212</v>
      </c>
    </row>
    <row r="55" spans="1:7" s="7" customFormat="1" x14ac:dyDescent="0.2">
      <c r="A55" s="4">
        <v>35625</v>
      </c>
      <c r="B55" s="5">
        <v>87990</v>
      </c>
      <c r="C55" s="5">
        <v>1</v>
      </c>
      <c r="D55" s="6" t="s">
        <v>54</v>
      </c>
      <c r="E55" s="6"/>
      <c r="F55" s="6" t="s">
        <v>102</v>
      </c>
      <c r="G55" s="6" t="s">
        <v>103</v>
      </c>
    </row>
    <row r="56" spans="1:7" x14ac:dyDescent="0.2">
      <c r="A56" s="1">
        <v>35627</v>
      </c>
      <c r="B56" s="2">
        <v>85740</v>
      </c>
      <c r="C56" s="2">
        <v>1</v>
      </c>
      <c r="D56" s="3" t="s">
        <v>38</v>
      </c>
      <c r="E56" s="3"/>
      <c r="F56" s="3" t="s">
        <v>185</v>
      </c>
      <c r="G56" s="3" t="s">
        <v>184</v>
      </c>
    </row>
    <row r="57" spans="1:7" x14ac:dyDescent="0.2">
      <c r="A57" s="1">
        <v>35632</v>
      </c>
      <c r="B57" s="2">
        <v>69190</v>
      </c>
      <c r="C57" s="2">
        <v>1</v>
      </c>
      <c r="D57" s="3" t="s">
        <v>41</v>
      </c>
      <c r="E57" s="3"/>
      <c r="F57" s="3" t="s">
        <v>191</v>
      </c>
      <c r="G57" s="3" t="s">
        <v>190</v>
      </c>
    </row>
    <row r="58" spans="1:7" s="7" customFormat="1" x14ac:dyDescent="0.2">
      <c r="A58" s="1">
        <v>35632</v>
      </c>
      <c r="B58" s="2">
        <v>125000</v>
      </c>
      <c r="C58" s="2">
        <v>1</v>
      </c>
      <c r="D58" s="3" t="s">
        <v>216</v>
      </c>
      <c r="E58" s="3"/>
      <c r="F58" s="3" t="s">
        <v>70</v>
      </c>
      <c r="G58" s="3" t="s">
        <v>217</v>
      </c>
    </row>
    <row r="59" spans="1:7" s="7" customFormat="1" x14ac:dyDescent="0.2">
      <c r="A59" s="1">
        <v>35633</v>
      </c>
      <c r="B59" s="2">
        <v>62990</v>
      </c>
      <c r="C59" s="2">
        <v>1</v>
      </c>
      <c r="D59" s="3" t="s">
        <v>61</v>
      </c>
      <c r="E59" s="3"/>
      <c r="F59" s="3" t="s">
        <v>200</v>
      </c>
      <c r="G59" s="3" t="s">
        <v>201</v>
      </c>
    </row>
    <row r="60" spans="1:7" x14ac:dyDescent="0.2">
      <c r="A60" s="1">
        <v>35634</v>
      </c>
      <c r="B60" s="2">
        <v>40980</v>
      </c>
      <c r="C60" s="2">
        <v>1</v>
      </c>
      <c r="D60" s="3" t="s">
        <v>245</v>
      </c>
      <c r="E60" s="3"/>
      <c r="F60" s="3" t="s">
        <v>249</v>
      </c>
      <c r="G60" s="3" t="s">
        <v>248</v>
      </c>
    </row>
    <row r="61" spans="1:7" x14ac:dyDescent="0.2">
      <c r="A61" s="1">
        <v>35636</v>
      </c>
      <c r="B61" s="2">
        <v>125000</v>
      </c>
      <c r="C61" s="2">
        <v>1</v>
      </c>
      <c r="D61" s="3" t="s">
        <v>213</v>
      </c>
      <c r="E61" s="3"/>
      <c r="F61" s="3" t="s">
        <v>70</v>
      </c>
      <c r="G61" s="3" t="s">
        <v>215</v>
      </c>
    </row>
    <row r="62" spans="1:7" s="7" customFormat="1" x14ac:dyDescent="0.2">
      <c r="A62" s="1">
        <v>35642</v>
      </c>
      <c r="B62" s="2">
        <v>145000</v>
      </c>
      <c r="C62" s="2">
        <v>1</v>
      </c>
      <c r="D62" s="3" t="s">
        <v>256</v>
      </c>
      <c r="E62" s="3"/>
      <c r="F62" s="3" t="s">
        <v>257</v>
      </c>
      <c r="G62" s="3" t="s">
        <v>258</v>
      </c>
    </row>
    <row r="63" spans="1:7" s="7" customFormat="1" x14ac:dyDescent="0.2">
      <c r="A63" s="4">
        <v>35643</v>
      </c>
      <c r="B63" s="5">
        <v>75915</v>
      </c>
      <c r="C63" s="5">
        <v>1</v>
      </c>
      <c r="D63" s="6" t="s">
        <v>42</v>
      </c>
      <c r="E63" s="6"/>
      <c r="F63" s="6" t="s">
        <v>94</v>
      </c>
      <c r="G63" s="6" t="s">
        <v>95</v>
      </c>
    </row>
    <row r="64" spans="1:7" s="7" customFormat="1" x14ac:dyDescent="0.2">
      <c r="A64" s="4">
        <v>35643</v>
      </c>
      <c r="B64" s="5">
        <v>53790</v>
      </c>
      <c r="C64" s="5">
        <v>1</v>
      </c>
      <c r="D64" s="6" t="s">
        <v>110</v>
      </c>
      <c r="E64" s="6"/>
      <c r="F64" s="6" t="s">
        <v>66</v>
      </c>
      <c r="G64" s="6" t="s">
        <v>111</v>
      </c>
    </row>
    <row r="65" spans="1:7" x14ac:dyDescent="0.2">
      <c r="A65" s="1">
        <v>35650</v>
      </c>
      <c r="B65" s="2">
        <v>95165</v>
      </c>
      <c r="C65" s="2">
        <v>1</v>
      </c>
      <c r="D65" s="3" t="s">
        <v>45</v>
      </c>
      <c r="E65" s="3"/>
      <c r="F65" s="3" t="s">
        <v>155</v>
      </c>
      <c r="G65" s="3" t="s">
        <v>194</v>
      </c>
    </row>
    <row r="66" spans="1:7" x14ac:dyDescent="0.2">
      <c r="A66" s="1">
        <v>35669</v>
      </c>
      <c r="B66" s="2">
        <v>85990</v>
      </c>
      <c r="C66" s="2"/>
      <c r="D66" s="3" t="s">
        <v>218</v>
      </c>
      <c r="E66" s="31"/>
      <c r="F66" s="3" t="s">
        <v>219</v>
      </c>
      <c r="G66" s="3" t="s">
        <v>220</v>
      </c>
    </row>
    <row r="67" spans="1:7" s="7" customFormat="1" x14ac:dyDescent="0.2">
      <c r="A67" s="1">
        <v>35669</v>
      </c>
      <c r="B67" s="2">
        <v>72000</v>
      </c>
      <c r="C67" s="2">
        <v>2</v>
      </c>
      <c r="D67" s="3" t="s">
        <v>241</v>
      </c>
      <c r="E67" s="3"/>
      <c r="F67" s="3" t="s">
        <v>242</v>
      </c>
      <c r="G67" s="3" t="s">
        <v>243</v>
      </c>
    </row>
    <row r="68" spans="1:7" x14ac:dyDescent="0.2">
      <c r="A68" s="1">
        <v>35676</v>
      </c>
      <c r="B68" s="2">
        <v>80490</v>
      </c>
      <c r="C68" s="2">
        <v>1</v>
      </c>
      <c r="D68" s="3" t="s">
        <v>140</v>
      </c>
      <c r="E68" s="3"/>
      <c r="F68" s="3" t="s">
        <v>115</v>
      </c>
      <c r="G68" s="3" t="s">
        <v>142</v>
      </c>
    </row>
    <row r="69" spans="1:7" x14ac:dyDescent="0.2">
      <c r="A69" s="1">
        <v>35678</v>
      </c>
      <c r="B69" s="2">
        <v>120000</v>
      </c>
      <c r="C69" s="2">
        <v>1</v>
      </c>
      <c r="D69" s="3" t="s">
        <v>137</v>
      </c>
      <c r="E69" s="3"/>
      <c r="F69" s="3" t="s">
        <v>70</v>
      </c>
      <c r="G69" s="3" t="s">
        <v>139</v>
      </c>
    </row>
    <row r="70" spans="1:7" s="7" customFormat="1" x14ac:dyDescent="0.2">
      <c r="A70" s="1">
        <v>35699</v>
      </c>
      <c r="B70" s="2">
        <v>48990</v>
      </c>
      <c r="C70" s="2">
        <v>1</v>
      </c>
      <c r="D70" s="3" t="s">
        <v>34</v>
      </c>
      <c r="E70" s="3"/>
      <c r="F70" s="3" t="s">
        <v>182</v>
      </c>
      <c r="G70" s="3" t="s">
        <v>183</v>
      </c>
    </row>
    <row r="71" spans="1:7" x14ac:dyDescent="0.2">
      <c r="A71" s="1">
        <v>35706</v>
      </c>
      <c r="B71" s="2">
        <v>79500</v>
      </c>
      <c r="C71" s="2">
        <v>1</v>
      </c>
      <c r="D71" s="3" t="s">
        <v>22</v>
      </c>
      <c r="E71" s="3"/>
      <c r="F71" s="3" t="s">
        <v>77</v>
      </c>
      <c r="G71" s="3" t="s">
        <v>78</v>
      </c>
    </row>
    <row r="72" spans="1:7" s="7" customFormat="1" x14ac:dyDescent="0.2">
      <c r="A72" s="1">
        <v>35709</v>
      </c>
      <c r="B72" s="2">
        <v>108000</v>
      </c>
      <c r="C72" s="2">
        <v>1</v>
      </c>
      <c r="D72" s="3" t="s">
        <v>29</v>
      </c>
      <c r="E72" s="3"/>
      <c r="F72" s="3" t="s">
        <v>70</v>
      </c>
      <c r="G72" s="3" t="s">
        <v>180</v>
      </c>
    </row>
    <row r="73" spans="1:7" x14ac:dyDescent="0.2">
      <c r="A73" s="1">
        <v>35717</v>
      </c>
      <c r="B73" s="2">
        <v>95000</v>
      </c>
      <c r="C73" s="2">
        <v>1</v>
      </c>
      <c r="D73" s="3" t="s">
        <v>120</v>
      </c>
      <c r="E73" s="3"/>
      <c r="F73" s="3" t="s">
        <v>70</v>
      </c>
      <c r="G73" s="3" t="s">
        <v>122</v>
      </c>
    </row>
    <row r="74" spans="1:7" x14ac:dyDescent="0.2">
      <c r="A74" s="1">
        <v>35726</v>
      </c>
      <c r="B74" s="2">
        <v>112000</v>
      </c>
      <c r="C74" s="2">
        <v>1</v>
      </c>
      <c r="D74" s="3" t="s">
        <v>252</v>
      </c>
      <c r="E74" s="3"/>
      <c r="F74" s="3" t="s">
        <v>255</v>
      </c>
      <c r="G74" s="3" t="s">
        <v>254</v>
      </c>
    </row>
    <row r="75" spans="1:7" x14ac:dyDescent="0.2">
      <c r="A75" s="1">
        <v>35734</v>
      </c>
      <c r="B75" s="2">
        <v>59000</v>
      </c>
      <c r="C75" s="2">
        <v>1</v>
      </c>
      <c r="D75" s="3" t="s">
        <v>231</v>
      </c>
      <c r="E75" s="2"/>
      <c r="F75" s="3" t="s">
        <v>234</v>
      </c>
      <c r="G75" s="3" t="s">
        <v>233</v>
      </c>
    </row>
    <row r="76" spans="1:7" s="7" customFormat="1" x14ac:dyDescent="0.2">
      <c r="A76" s="4">
        <v>35737</v>
      </c>
      <c r="B76" s="5">
        <v>55115</v>
      </c>
      <c r="C76" s="5">
        <v>1</v>
      </c>
      <c r="D76" s="6" t="s">
        <v>31</v>
      </c>
      <c r="E76" s="6"/>
      <c r="F76" s="6" t="s">
        <v>87</v>
      </c>
      <c r="G76" s="6" t="s">
        <v>88</v>
      </c>
    </row>
    <row r="77" spans="1:7" x14ac:dyDescent="0.2">
      <c r="A77" s="4">
        <v>35740</v>
      </c>
      <c r="B77" s="5">
        <v>97865</v>
      </c>
      <c r="C77" s="5">
        <v>1</v>
      </c>
      <c r="D77" s="6" t="s">
        <v>221</v>
      </c>
      <c r="E77" s="30"/>
      <c r="F77" s="6" t="s">
        <v>222</v>
      </c>
      <c r="G77" s="6" t="s">
        <v>223</v>
      </c>
    </row>
    <row r="78" spans="1:7" s="7" customFormat="1" x14ac:dyDescent="0.2">
      <c r="A78" s="1">
        <v>35741</v>
      </c>
      <c r="B78" s="2">
        <v>99265</v>
      </c>
      <c r="C78" s="2">
        <v>1</v>
      </c>
      <c r="D78" s="3" t="s">
        <v>159</v>
      </c>
      <c r="E78" s="3"/>
      <c r="F78" s="3" t="s">
        <v>155</v>
      </c>
      <c r="G78" s="3" t="s">
        <v>160</v>
      </c>
    </row>
    <row r="79" spans="1:7" x14ac:dyDescent="0.2">
      <c r="A79" s="1">
        <v>35753</v>
      </c>
      <c r="B79" s="2">
        <v>95000</v>
      </c>
      <c r="C79" s="2">
        <v>1</v>
      </c>
      <c r="D79" s="3" t="s">
        <v>62</v>
      </c>
      <c r="E79" s="3"/>
      <c r="F79" s="3" t="s">
        <v>89</v>
      </c>
      <c r="G79" s="3" t="s">
        <v>109</v>
      </c>
    </row>
    <row r="80" spans="1:7" s="7" customFormat="1" x14ac:dyDescent="0.2">
      <c r="A80" s="1">
        <v>35769</v>
      </c>
      <c r="B80" s="2">
        <v>95490</v>
      </c>
      <c r="C80" s="2">
        <v>1</v>
      </c>
      <c r="D80" s="3" t="s">
        <v>10</v>
      </c>
      <c r="E80" s="3"/>
      <c r="F80" s="3" t="s">
        <v>162</v>
      </c>
      <c r="G80" s="3" t="s">
        <v>163</v>
      </c>
    </row>
    <row r="81" spans="1:7" x14ac:dyDescent="0.2">
      <c r="A81" s="1">
        <v>35769</v>
      </c>
      <c r="B81" s="2">
        <v>102190</v>
      </c>
      <c r="C81" s="2">
        <v>1</v>
      </c>
      <c r="D81" s="3" t="s">
        <v>49</v>
      </c>
      <c r="E81" s="3"/>
      <c r="F81" s="3" t="s">
        <v>162</v>
      </c>
      <c r="G81" s="3" t="s">
        <v>197</v>
      </c>
    </row>
    <row r="82" spans="1:7" x14ac:dyDescent="0.2">
      <c r="A82" s="4">
        <v>35775</v>
      </c>
      <c r="B82" s="5">
        <v>130000</v>
      </c>
      <c r="C82" s="5">
        <v>2</v>
      </c>
      <c r="D82" s="6" t="s">
        <v>44</v>
      </c>
      <c r="E82" s="6"/>
      <c r="F82" s="6" t="s">
        <v>400</v>
      </c>
      <c r="G82" s="6" t="s">
        <v>97</v>
      </c>
    </row>
    <row r="83" spans="1:7" s="7" customFormat="1" x14ac:dyDescent="0.2">
      <c r="A83" s="1">
        <v>35879</v>
      </c>
      <c r="B83" s="2">
        <v>134500</v>
      </c>
      <c r="C83" s="2">
        <v>2</v>
      </c>
      <c r="D83" s="3" t="s">
        <v>51</v>
      </c>
      <c r="E83" s="3"/>
      <c r="F83" s="3" t="s">
        <v>89</v>
      </c>
      <c r="G83" s="3" t="s">
        <v>101</v>
      </c>
    </row>
    <row r="84" spans="1:7" s="7" customFormat="1" x14ac:dyDescent="0.2">
      <c r="A84" s="4">
        <v>35894</v>
      </c>
      <c r="B84" s="5">
        <v>121250</v>
      </c>
      <c r="C84" s="5">
        <v>2</v>
      </c>
      <c r="D84" s="6" t="s">
        <v>140</v>
      </c>
      <c r="E84" s="6"/>
      <c r="F84" s="6" t="s">
        <v>141</v>
      </c>
      <c r="G84" s="6" t="s">
        <v>142</v>
      </c>
    </row>
    <row r="85" spans="1:7" x14ac:dyDescent="0.2">
      <c r="A85" s="1">
        <v>35929</v>
      </c>
      <c r="B85" s="2">
        <v>188000</v>
      </c>
      <c r="C85" s="2">
        <v>1</v>
      </c>
      <c r="D85" s="3" t="s">
        <v>224</v>
      </c>
      <c r="E85" s="3" t="s">
        <v>134</v>
      </c>
      <c r="F85" s="3" t="s">
        <v>225</v>
      </c>
      <c r="G85" s="3" t="s">
        <v>226</v>
      </c>
    </row>
    <row r="86" spans="1:7" x14ac:dyDescent="0.2">
      <c r="A86" s="1">
        <v>35937</v>
      </c>
      <c r="B86" s="2">
        <v>143000</v>
      </c>
      <c r="C86" s="2">
        <v>2</v>
      </c>
      <c r="D86" s="3" t="s">
        <v>49</v>
      </c>
      <c r="E86" s="3"/>
      <c r="F86" s="3" t="s">
        <v>70</v>
      </c>
      <c r="G86" s="3" t="s">
        <v>197</v>
      </c>
    </row>
    <row r="87" spans="1:7" s="7" customFormat="1" x14ac:dyDescent="0.2">
      <c r="A87" s="1">
        <v>35949</v>
      </c>
      <c r="B87" s="2">
        <v>107000</v>
      </c>
      <c r="C87" s="2">
        <v>2</v>
      </c>
      <c r="D87" s="3" t="s">
        <v>154</v>
      </c>
      <c r="E87" s="3"/>
      <c r="F87" s="3" t="s">
        <v>155</v>
      </c>
      <c r="G87" s="3" t="s">
        <v>156</v>
      </c>
    </row>
    <row r="88" spans="1:7" x14ac:dyDescent="0.2">
      <c r="A88" s="1">
        <v>35972</v>
      </c>
      <c r="B88" s="2">
        <v>78000</v>
      </c>
      <c r="C88" s="2">
        <v>2</v>
      </c>
      <c r="D88" s="3" t="s">
        <v>231</v>
      </c>
      <c r="E88" s="3"/>
      <c r="F88" s="3" t="s">
        <v>232</v>
      </c>
      <c r="G88" s="3" t="s">
        <v>233</v>
      </c>
    </row>
    <row r="89" spans="1:7" s="7" customFormat="1" x14ac:dyDescent="0.2">
      <c r="A89" s="4">
        <v>35989</v>
      </c>
      <c r="B89" s="5">
        <v>137900</v>
      </c>
      <c r="C89" s="5">
        <v>2</v>
      </c>
      <c r="D89" s="6" t="s">
        <v>9</v>
      </c>
      <c r="E89" s="6"/>
      <c r="F89" s="6" t="s">
        <v>68</v>
      </c>
      <c r="G89" s="6" t="s">
        <v>69</v>
      </c>
    </row>
    <row r="90" spans="1:7" s="7" customFormat="1" x14ac:dyDescent="0.2">
      <c r="A90" s="1">
        <v>35991</v>
      </c>
      <c r="B90" s="2">
        <v>81000</v>
      </c>
      <c r="C90" s="2">
        <v>2</v>
      </c>
      <c r="D90" s="3" t="s">
        <v>112</v>
      </c>
      <c r="E90" s="3"/>
      <c r="F90" s="3" t="s">
        <v>113</v>
      </c>
      <c r="G90" s="3" t="s">
        <v>114</v>
      </c>
    </row>
    <row r="91" spans="1:7" x14ac:dyDescent="0.2">
      <c r="A91" s="1">
        <v>36014</v>
      </c>
      <c r="B91" s="2">
        <v>117900</v>
      </c>
      <c r="C91" s="2">
        <v>2</v>
      </c>
      <c r="D91" s="3" t="s">
        <v>120</v>
      </c>
      <c r="E91" s="3"/>
      <c r="F91" s="3" t="s">
        <v>121</v>
      </c>
      <c r="G91" s="3" t="s">
        <v>122</v>
      </c>
    </row>
    <row r="92" spans="1:7" s="7" customFormat="1" x14ac:dyDescent="0.2">
      <c r="A92" s="4">
        <v>36028</v>
      </c>
      <c r="B92" s="5">
        <v>68700</v>
      </c>
      <c r="C92" s="5">
        <v>2</v>
      </c>
      <c r="D92" s="6" t="s">
        <v>147</v>
      </c>
      <c r="E92" s="6"/>
      <c r="F92" s="6" t="s">
        <v>148</v>
      </c>
      <c r="G92" s="6" t="s">
        <v>149</v>
      </c>
    </row>
    <row r="93" spans="1:7" s="7" customFormat="1" x14ac:dyDescent="0.2">
      <c r="A93" s="1">
        <v>36056</v>
      </c>
      <c r="B93" s="2">
        <v>114300</v>
      </c>
      <c r="C93" s="2">
        <v>2</v>
      </c>
      <c r="D93" s="3" t="s">
        <v>20</v>
      </c>
      <c r="E93" s="3"/>
      <c r="F93" s="3" t="s">
        <v>172</v>
      </c>
      <c r="G93" s="3" t="s">
        <v>173</v>
      </c>
    </row>
    <row r="94" spans="1:7" s="7" customFormat="1" x14ac:dyDescent="0.2">
      <c r="A94" s="4">
        <v>36070</v>
      </c>
      <c r="B94" s="5">
        <v>118250</v>
      </c>
      <c r="C94" s="5">
        <v>2</v>
      </c>
      <c r="D94" s="6" t="s">
        <v>213</v>
      </c>
      <c r="E94" s="6"/>
      <c r="F94" s="6" t="s">
        <v>214</v>
      </c>
      <c r="G94" s="6" t="s">
        <v>215</v>
      </c>
    </row>
    <row r="95" spans="1:7" s="7" customFormat="1" x14ac:dyDescent="0.2">
      <c r="A95" s="1">
        <v>36077</v>
      </c>
      <c r="B95" s="2">
        <v>83000</v>
      </c>
      <c r="C95" s="2">
        <v>2</v>
      </c>
      <c r="D95" s="3" t="s">
        <v>59</v>
      </c>
      <c r="E95" s="3"/>
      <c r="F95" s="3" t="s">
        <v>106</v>
      </c>
      <c r="G95" s="3" t="s">
        <v>107</v>
      </c>
    </row>
    <row r="96" spans="1:7" s="7" customFormat="1" x14ac:dyDescent="0.2">
      <c r="A96" s="4">
        <v>36091</v>
      </c>
      <c r="B96" s="5">
        <v>194000</v>
      </c>
      <c r="C96" s="5">
        <v>2</v>
      </c>
      <c r="D96" s="6" t="s">
        <v>245</v>
      </c>
      <c r="E96" s="6" t="s">
        <v>246</v>
      </c>
      <c r="F96" s="6" t="s">
        <v>247</v>
      </c>
      <c r="G96" s="6" t="s">
        <v>248</v>
      </c>
    </row>
    <row r="97" spans="1:7" s="7" customFormat="1" x14ac:dyDescent="0.2">
      <c r="A97" s="4">
        <v>36094</v>
      </c>
      <c r="B97" s="5">
        <v>109000</v>
      </c>
      <c r="C97" s="5">
        <v>2</v>
      </c>
      <c r="D97" s="6" t="s">
        <v>28</v>
      </c>
      <c r="E97" s="6"/>
      <c r="F97" s="6" t="s">
        <v>84</v>
      </c>
      <c r="G97" s="6" t="s">
        <v>85</v>
      </c>
    </row>
    <row r="98" spans="1:7" s="7" customFormat="1" x14ac:dyDescent="0.2">
      <c r="A98" s="4">
        <v>36210</v>
      </c>
      <c r="B98" s="5">
        <v>133000</v>
      </c>
      <c r="C98" s="5">
        <v>2</v>
      </c>
      <c r="D98" s="6" t="s">
        <v>252</v>
      </c>
      <c r="E98" s="6"/>
      <c r="F98" s="6" t="s">
        <v>253</v>
      </c>
      <c r="G98" s="6" t="s">
        <v>254</v>
      </c>
    </row>
    <row r="99" spans="1:7" x14ac:dyDescent="0.2">
      <c r="A99" s="1">
        <v>36230</v>
      </c>
      <c r="B99" s="2">
        <v>83500</v>
      </c>
      <c r="C99" s="2">
        <v>2</v>
      </c>
      <c r="D99" s="3" t="s">
        <v>210</v>
      </c>
      <c r="E99" s="3"/>
      <c r="F99" s="3" t="s">
        <v>211</v>
      </c>
      <c r="G99" s="3" t="s">
        <v>212</v>
      </c>
    </row>
    <row r="100" spans="1:7" x14ac:dyDescent="0.2">
      <c r="A100" s="1">
        <v>36245</v>
      </c>
      <c r="B100" s="2">
        <v>89900</v>
      </c>
      <c r="C100" s="2">
        <v>2</v>
      </c>
      <c r="D100" s="3" t="s">
        <v>207</v>
      </c>
      <c r="E100" s="3"/>
      <c r="F100" s="3" t="s">
        <v>208</v>
      </c>
      <c r="G100" s="3" t="s">
        <v>209</v>
      </c>
    </row>
    <row r="101" spans="1:7" s="7" customFormat="1" x14ac:dyDescent="0.2">
      <c r="A101" s="4">
        <v>36278</v>
      </c>
      <c r="B101" s="5">
        <v>125000</v>
      </c>
      <c r="C101" s="5">
        <v>2</v>
      </c>
      <c r="D101" s="6" t="s">
        <v>38</v>
      </c>
      <c r="E101" s="6"/>
      <c r="F101" s="6" t="s">
        <v>84</v>
      </c>
      <c r="G101" s="6" t="s">
        <v>184</v>
      </c>
    </row>
    <row r="102" spans="1:7" x14ac:dyDescent="0.2">
      <c r="A102" s="1">
        <v>36279</v>
      </c>
      <c r="B102" s="2">
        <v>121000</v>
      </c>
      <c r="C102" s="2">
        <v>2</v>
      </c>
      <c r="D102" s="3" t="s">
        <v>41</v>
      </c>
      <c r="E102" s="3"/>
      <c r="F102" s="3" t="s">
        <v>189</v>
      </c>
      <c r="G102" s="3" t="s">
        <v>190</v>
      </c>
    </row>
    <row r="103" spans="1:7" x14ac:dyDescent="0.2">
      <c r="A103" s="4">
        <v>36280</v>
      </c>
      <c r="B103" s="5">
        <v>140000</v>
      </c>
      <c r="C103" s="5">
        <v>2</v>
      </c>
      <c r="D103" s="6" t="s">
        <v>228</v>
      </c>
      <c r="E103" s="5"/>
      <c r="F103" s="6" t="s">
        <v>172</v>
      </c>
      <c r="G103" s="6" t="s">
        <v>229</v>
      </c>
    </row>
    <row r="104" spans="1:7" x14ac:dyDescent="0.2">
      <c r="A104" s="4">
        <v>36286</v>
      </c>
      <c r="B104" s="5">
        <v>156000</v>
      </c>
      <c r="C104" s="5">
        <v>2</v>
      </c>
      <c r="D104" s="6" t="s">
        <v>25</v>
      </c>
      <c r="E104" s="6"/>
      <c r="F104" s="6" t="s">
        <v>177</v>
      </c>
      <c r="G104" s="6" t="s">
        <v>178</v>
      </c>
    </row>
    <row r="105" spans="1:7" s="7" customFormat="1" x14ac:dyDescent="0.2">
      <c r="A105" s="1">
        <v>36306</v>
      </c>
      <c r="B105" s="2">
        <v>135000</v>
      </c>
      <c r="C105" s="2">
        <v>2</v>
      </c>
      <c r="D105" s="3" t="s">
        <v>26</v>
      </c>
      <c r="E105" s="3"/>
      <c r="F105" s="3" t="s">
        <v>81</v>
      </c>
      <c r="G105" s="3" t="s">
        <v>82</v>
      </c>
    </row>
    <row r="106" spans="1:7" x14ac:dyDescent="0.2">
      <c r="A106" s="1">
        <v>36307</v>
      </c>
      <c r="B106" s="2">
        <v>115000</v>
      </c>
      <c r="C106" s="2">
        <v>2</v>
      </c>
      <c r="D106" s="8" t="s">
        <v>361</v>
      </c>
      <c r="E106" s="3"/>
      <c r="F106" s="3" t="s">
        <v>175</v>
      </c>
      <c r="G106" s="3" t="s">
        <v>176</v>
      </c>
    </row>
    <row r="107" spans="1:7" s="7" customFormat="1" x14ac:dyDescent="0.2">
      <c r="A107" s="4">
        <v>36312</v>
      </c>
      <c r="B107" s="5">
        <v>130000</v>
      </c>
      <c r="C107" s="5">
        <v>2</v>
      </c>
      <c r="D107" s="6" t="s">
        <v>116</v>
      </c>
      <c r="E107" s="6"/>
      <c r="F107" s="6" t="s">
        <v>117</v>
      </c>
      <c r="G107" s="6" t="s">
        <v>118</v>
      </c>
    </row>
    <row r="108" spans="1:7" s="7" customFormat="1" x14ac:dyDescent="0.2">
      <c r="A108" s="4">
        <v>36320</v>
      </c>
      <c r="B108" s="5">
        <v>158000</v>
      </c>
      <c r="C108" s="5">
        <v>2</v>
      </c>
      <c r="D108" s="6" t="s">
        <v>48</v>
      </c>
      <c r="E108" s="6"/>
      <c r="F108" s="6" t="s">
        <v>93</v>
      </c>
      <c r="G108" s="6" t="s">
        <v>99</v>
      </c>
    </row>
    <row r="109" spans="1:7" x14ac:dyDescent="0.2">
      <c r="A109" s="1">
        <v>36363</v>
      </c>
      <c r="B109" s="2">
        <v>161400</v>
      </c>
      <c r="C109" s="2">
        <v>2</v>
      </c>
      <c r="D109" s="3" t="s">
        <v>137</v>
      </c>
      <c r="E109" s="3"/>
      <c r="F109" s="3" t="s">
        <v>138</v>
      </c>
      <c r="G109" s="3" t="s">
        <v>139</v>
      </c>
    </row>
    <row r="110" spans="1:7" s="7" customFormat="1" x14ac:dyDescent="0.2">
      <c r="A110" s="1">
        <v>36370</v>
      </c>
      <c r="B110" s="2">
        <v>86500</v>
      </c>
      <c r="C110" s="2">
        <v>2</v>
      </c>
      <c r="D110" s="3" t="s">
        <v>36</v>
      </c>
      <c r="E110" s="3"/>
      <c r="F110" s="3" t="s">
        <v>91</v>
      </c>
      <c r="G110" s="3" t="s">
        <v>92</v>
      </c>
    </row>
    <row r="111" spans="1:7" s="7" customFormat="1" x14ac:dyDescent="0.2">
      <c r="A111" s="1">
        <v>36374</v>
      </c>
      <c r="B111" s="2">
        <v>132000</v>
      </c>
      <c r="C111" s="2">
        <v>2</v>
      </c>
      <c r="D111" s="3" t="s">
        <v>57</v>
      </c>
      <c r="E111" s="3"/>
      <c r="F111" s="3" t="s">
        <v>104</v>
      </c>
      <c r="G111" s="3" t="s">
        <v>105</v>
      </c>
    </row>
    <row r="112" spans="1:7" x14ac:dyDescent="0.2">
      <c r="A112" s="4">
        <v>36553</v>
      </c>
      <c r="B112" s="5">
        <v>175000</v>
      </c>
      <c r="C112" s="5">
        <v>2</v>
      </c>
      <c r="D112" s="6" t="s">
        <v>45</v>
      </c>
      <c r="E112" s="6" t="s">
        <v>292</v>
      </c>
      <c r="F112" s="6" t="s">
        <v>46</v>
      </c>
      <c r="G112" s="6" t="s">
        <v>194</v>
      </c>
    </row>
    <row r="113" spans="1:7" s="7" customFormat="1" x14ac:dyDescent="0.2">
      <c r="A113" s="1">
        <v>36635</v>
      </c>
      <c r="B113" s="2">
        <v>50000</v>
      </c>
      <c r="C113" s="2">
        <v>3</v>
      </c>
      <c r="D113" s="3" t="s">
        <v>143</v>
      </c>
      <c r="E113" s="3" t="s">
        <v>128</v>
      </c>
      <c r="F113" s="3" t="s">
        <v>277</v>
      </c>
      <c r="G113" s="3" t="s">
        <v>145</v>
      </c>
    </row>
    <row r="114" spans="1:7" x14ac:dyDescent="0.2">
      <c r="A114" s="4">
        <v>36643</v>
      </c>
      <c r="B114" s="5">
        <v>95000</v>
      </c>
      <c r="C114" s="5">
        <v>2</v>
      </c>
      <c r="D114" s="6" t="s">
        <v>61</v>
      </c>
      <c r="E114" s="6" t="s">
        <v>296</v>
      </c>
      <c r="F114" s="6" t="s">
        <v>297</v>
      </c>
      <c r="G114" s="6" t="s">
        <v>201</v>
      </c>
    </row>
    <row r="115" spans="1:7" s="7" customFormat="1" x14ac:dyDescent="0.2">
      <c r="A115" s="1">
        <v>36643</v>
      </c>
      <c r="B115" s="2">
        <v>140000</v>
      </c>
      <c r="C115" s="2">
        <v>2</v>
      </c>
      <c r="D115" s="3" t="s">
        <v>204</v>
      </c>
      <c r="E115" s="3" t="s">
        <v>299</v>
      </c>
      <c r="F115" s="3" t="s">
        <v>300</v>
      </c>
      <c r="G115" s="3" t="s">
        <v>206</v>
      </c>
    </row>
    <row r="116" spans="1:7" s="7" customFormat="1" x14ac:dyDescent="0.2">
      <c r="A116" s="1">
        <v>36752</v>
      </c>
      <c r="B116" s="2">
        <v>140000</v>
      </c>
      <c r="C116" s="2">
        <v>2</v>
      </c>
      <c r="D116" s="3" t="s">
        <v>0</v>
      </c>
      <c r="E116" s="3" t="s">
        <v>267</v>
      </c>
      <c r="F116" s="3" t="s">
        <v>268</v>
      </c>
      <c r="G116" s="3" t="s">
        <v>3</v>
      </c>
    </row>
    <row r="117" spans="1:7" s="7" customFormat="1" x14ac:dyDescent="0.2">
      <c r="A117" s="4">
        <v>36899</v>
      </c>
      <c r="B117" s="5">
        <v>97000</v>
      </c>
      <c r="C117" s="5">
        <v>4</v>
      </c>
      <c r="D117" s="6" t="s">
        <v>143</v>
      </c>
      <c r="E117" s="6" t="s">
        <v>277</v>
      </c>
      <c r="F117" s="6" t="s">
        <v>278</v>
      </c>
      <c r="G117" s="6" t="s">
        <v>145</v>
      </c>
    </row>
    <row r="118" spans="1:7" x14ac:dyDescent="0.2">
      <c r="A118" s="1">
        <v>36987</v>
      </c>
      <c r="B118" s="2">
        <v>182000</v>
      </c>
      <c r="C118" s="2">
        <v>2</v>
      </c>
      <c r="D118" s="3" t="s">
        <v>238</v>
      </c>
      <c r="E118" s="3" t="s">
        <v>315</v>
      </c>
      <c r="F118" s="3" t="s">
        <v>316</v>
      </c>
      <c r="G118" s="3" t="s">
        <v>240</v>
      </c>
    </row>
    <row r="119" spans="1:7" x14ac:dyDescent="0.2">
      <c r="A119" s="1">
        <v>37085</v>
      </c>
      <c r="B119" s="2">
        <v>87000</v>
      </c>
      <c r="C119" s="2">
        <v>2</v>
      </c>
      <c r="D119" s="3" t="s">
        <v>40</v>
      </c>
      <c r="E119" s="3" t="s">
        <v>286</v>
      </c>
      <c r="F119" s="3" t="s">
        <v>287</v>
      </c>
      <c r="G119" s="3" t="s">
        <v>188</v>
      </c>
    </row>
    <row r="120" spans="1:7" s="7" customFormat="1" x14ac:dyDescent="0.2">
      <c r="A120" s="4">
        <v>37139</v>
      </c>
      <c r="B120" s="5">
        <v>195000</v>
      </c>
      <c r="C120" s="5">
        <v>2</v>
      </c>
      <c r="D120" s="6" t="s">
        <v>24</v>
      </c>
      <c r="E120" s="6" t="s">
        <v>263</v>
      </c>
      <c r="F120" s="6" t="s">
        <v>264</v>
      </c>
      <c r="G120" s="6" t="s">
        <v>80</v>
      </c>
    </row>
    <row r="121" spans="1:7" x14ac:dyDescent="0.2">
      <c r="A121" s="4">
        <v>37141</v>
      </c>
      <c r="B121" s="5">
        <v>163000</v>
      </c>
      <c r="C121" s="5">
        <v>3</v>
      </c>
      <c r="D121" s="6" t="s">
        <v>41</v>
      </c>
      <c r="E121" s="6" t="s">
        <v>290</v>
      </c>
      <c r="F121" s="6" t="s">
        <v>291</v>
      </c>
      <c r="G121" s="6" t="s">
        <v>190</v>
      </c>
    </row>
    <row r="122" spans="1:7" x14ac:dyDescent="0.2">
      <c r="A122" s="4">
        <v>37162</v>
      </c>
      <c r="B122" s="5">
        <v>168000</v>
      </c>
      <c r="C122" s="5">
        <v>2</v>
      </c>
      <c r="D122" s="6" t="s">
        <v>62</v>
      </c>
      <c r="E122" s="6" t="s">
        <v>271</v>
      </c>
      <c r="F122" s="6" t="s">
        <v>272</v>
      </c>
      <c r="G122" s="6" t="s">
        <v>109</v>
      </c>
    </row>
    <row r="123" spans="1:7" s="7" customFormat="1" x14ac:dyDescent="0.2">
      <c r="A123" s="4">
        <v>37357</v>
      </c>
      <c r="B123" s="5">
        <v>113500</v>
      </c>
      <c r="C123" s="5">
        <v>3</v>
      </c>
      <c r="D123" s="6" t="s">
        <v>241</v>
      </c>
      <c r="E123" s="6" t="s">
        <v>317</v>
      </c>
      <c r="F123" s="6" t="s">
        <v>318</v>
      </c>
      <c r="G123" s="6" t="s">
        <v>243</v>
      </c>
    </row>
    <row r="124" spans="1:7" s="7" customFormat="1" x14ac:dyDescent="0.2">
      <c r="A124" s="1">
        <v>37386</v>
      </c>
      <c r="B124" s="2">
        <v>126750</v>
      </c>
      <c r="C124" s="2">
        <v>3</v>
      </c>
      <c r="D124" s="3" t="s">
        <v>231</v>
      </c>
      <c r="E124" s="3" t="s">
        <v>310</v>
      </c>
      <c r="F124" s="3" t="s">
        <v>311</v>
      </c>
      <c r="G124" s="3" t="s">
        <v>233</v>
      </c>
    </row>
    <row r="125" spans="1:7" x14ac:dyDescent="0.2">
      <c r="A125" s="4">
        <v>37434</v>
      </c>
      <c r="B125" s="5">
        <v>123000</v>
      </c>
      <c r="C125" s="5">
        <v>3</v>
      </c>
      <c r="D125" s="6" t="s">
        <v>207</v>
      </c>
      <c r="E125" s="6" t="s">
        <v>302</v>
      </c>
      <c r="F125" s="6" t="s">
        <v>303</v>
      </c>
      <c r="G125" s="6" t="s">
        <v>209</v>
      </c>
    </row>
    <row r="126" spans="1:7" s="7" customFormat="1" x14ac:dyDescent="0.2">
      <c r="A126" s="1">
        <v>37812</v>
      </c>
      <c r="B126" s="2">
        <v>127000</v>
      </c>
      <c r="C126" s="2">
        <v>3</v>
      </c>
      <c r="D126" s="3" t="s">
        <v>112</v>
      </c>
      <c r="E126" s="3" t="s">
        <v>273</v>
      </c>
      <c r="F126" s="3" t="s">
        <v>274</v>
      </c>
      <c r="G126" s="3" t="s">
        <v>114</v>
      </c>
    </row>
    <row r="127" spans="1:7" s="7" customFormat="1" x14ac:dyDescent="0.2">
      <c r="A127" s="4">
        <v>37855</v>
      </c>
      <c r="B127" s="5">
        <v>216000</v>
      </c>
      <c r="C127" s="5">
        <v>3</v>
      </c>
      <c r="D127" s="6" t="s">
        <v>204</v>
      </c>
      <c r="E127" s="6" t="s">
        <v>300</v>
      </c>
      <c r="F127" s="6" t="s">
        <v>301</v>
      </c>
      <c r="G127" s="6" t="s">
        <v>206</v>
      </c>
    </row>
    <row r="128" spans="1:7" x14ac:dyDescent="0.2">
      <c r="A128" s="4">
        <v>37917</v>
      </c>
      <c r="B128" s="5">
        <v>129300</v>
      </c>
      <c r="C128" s="5">
        <v>3</v>
      </c>
      <c r="D128" s="6" t="s">
        <v>40</v>
      </c>
      <c r="E128" s="6" t="s">
        <v>288</v>
      </c>
      <c r="F128" s="6" t="s">
        <v>289</v>
      </c>
      <c r="G128" s="6" t="s">
        <v>188</v>
      </c>
    </row>
    <row r="129" spans="1:7" s="7" customFormat="1" x14ac:dyDescent="0.2">
      <c r="A129" s="1">
        <v>37957</v>
      </c>
      <c r="B129" s="2">
        <v>126500</v>
      </c>
      <c r="C129" s="2">
        <v>3</v>
      </c>
      <c r="D129" s="3" t="s">
        <v>210</v>
      </c>
      <c r="E129" s="3" t="s">
        <v>304</v>
      </c>
      <c r="F129" s="3" t="s">
        <v>305</v>
      </c>
      <c r="G129" s="3" t="s">
        <v>212</v>
      </c>
    </row>
    <row r="130" spans="1:7" x14ac:dyDescent="0.2">
      <c r="A130" s="1">
        <v>38079</v>
      </c>
      <c r="B130" s="2">
        <v>236900</v>
      </c>
      <c r="C130" s="2">
        <v>2</v>
      </c>
      <c r="D130" s="3" t="s">
        <v>250</v>
      </c>
      <c r="E130" s="3" t="s">
        <v>319</v>
      </c>
      <c r="F130" s="3" t="s">
        <v>320</v>
      </c>
      <c r="G130" s="3" t="s">
        <v>251</v>
      </c>
    </row>
    <row r="131" spans="1:7" x14ac:dyDescent="0.2">
      <c r="A131" s="1">
        <v>38083</v>
      </c>
      <c r="B131" s="2">
        <v>286100</v>
      </c>
      <c r="C131" s="2">
        <v>3</v>
      </c>
      <c r="D131" s="8" t="s">
        <v>360</v>
      </c>
      <c r="E131" s="3" t="s">
        <v>284</v>
      </c>
      <c r="F131" s="3" t="s">
        <v>285</v>
      </c>
      <c r="G131" s="3" t="s">
        <v>176</v>
      </c>
    </row>
    <row r="132" spans="1:7" s="7" customFormat="1" x14ac:dyDescent="0.2">
      <c r="A132" s="4">
        <v>38177</v>
      </c>
      <c r="B132" s="5">
        <v>134000</v>
      </c>
      <c r="C132" s="5">
        <v>2</v>
      </c>
      <c r="D132" s="6" t="s">
        <v>63</v>
      </c>
      <c r="E132" s="6" t="s">
        <v>298</v>
      </c>
      <c r="F132" s="6" t="s">
        <v>64</v>
      </c>
      <c r="G132" s="6" t="s">
        <v>203</v>
      </c>
    </row>
    <row r="133" spans="1:7" x14ac:dyDescent="0.2">
      <c r="A133" s="1">
        <v>38215</v>
      </c>
      <c r="B133" s="2">
        <v>185000</v>
      </c>
      <c r="C133" s="2">
        <v>3</v>
      </c>
      <c r="D133" s="3" t="s">
        <v>59</v>
      </c>
      <c r="E133" s="3" t="s">
        <v>270</v>
      </c>
      <c r="F133" s="3" t="s">
        <v>266</v>
      </c>
      <c r="G133" s="3" t="s">
        <v>107</v>
      </c>
    </row>
    <row r="134" spans="1:7" x14ac:dyDescent="0.2">
      <c r="A134" s="4">
        <v>38218</v>
      </c>
      <c r="B134" s="5">
        <v>240000</v>
      </c>
      <c r="C134" s="5">
        <v>3</v>
      </c>
      <c r="D134" s="6" t="s">
        <v>154</v>
      </c>
      <c r="E134" s="6" t="s">
        <v>279</v>
      </c>
      <c r="F134" s="6" t="s">
        <v>280</v>
      </c>
      <c r="G134" s="6" t="s">
        <v>156</v>
      </c>
    </row>
    <row r="135" spans="1:7" s="7" customFormat="1" x14ac:dyDescent="0.2">
      <c r="A135" s="4">
        <v>38233</v>
      </c>
      <c r="B135" s="5">
        <v>170000</v>
      </c>
      <c r="C135" s="5">
        <v>3</v>
      </c>
      <c r="D135" s="6" t="s">
        <v>36</v>
      </c>
      <c r="E135" s="6" t="s">
        <v>266</v>
      </c>
      <c r="F135" s="6" t="s">
        <v>37</v>
      </c>
      <c r="G135" s="6" t="s">
        <v>92</v>
      </c>
    </row>
    <row r="136" spans="1:7" s="7" customFormat="1" x14ac:dyDescent="0.2">
      <c r="A136" s="1">
        <v>38260</v>
      </c>
      <c r="B136" s="2">
        <v>267500</v>
      </c>
      <c r="C136" s="2">
        <v>2</v>
      </c>
      <c r="D136" s="3" t="s">
        <v>47</v>
      </c>
      <c r="E136" s="3" t="s">
        <v>293</v>
      </c>
      <c r="F136" s="3" t="s">
        <v>294</v>
      </c>
      <c r="G136" s="3" t="s">
        <v>196</v>
      </c>
    </row>
    <row r="137" spans="1:7" x14ac:dyDescent="0.2">
      <c r="A137" s="4">
        <v>38336</v>
      </c>
      <c r="B137" s="5">
        <v>242000</v>
      </c>
      <c r="C137" s="5">
        <v>2</v>
      </c>
      <c r="D137" s="6" t="s">
        <v>15</v>
      </c>
      <c r="E137" s="6" t="s">
        <v>261</v>
      </c>
      <c r="F137" s="6" t="s">
        <v>262</v>
      </c>
      <c r="G137" s="6" t="s">
        <v>76</v>
      </c>
    </row>
    <row r="138" spans="1:7" x14ac:dyDescent="0.2">
      <c r="A138" s="1">
        <v>38405</v>
      </c>
      <c r="B138" s="2">
        <v>376000</v>
      </c>
      <c r="C138" s="2">
        <v>2</v>
      </c>
      <c r="D138" s="3" t="s">
        <v>224</v>
      </c>
      <c r="E138" s="3" t="s">
        <v>309</v>
      </c>
      <c r="F138" s="3" t="s">
        <v>138</v>
      </c>
      <c r="G138" s="3" t="s">
        <v>226</v>
      </c>
    </row>
    <row r="139" spans="1:7" s="7" customFormat="1" x14ac:dyDescent="0.2">
      <c r="A139" s="4">
        <v>38435</v>
      </c>
      <c r="B139" s="5">
        <v>77936</v>
      </c>
      <c r="C139" s="5">
        <v>3</v>
      </c>
      <c r="D139" s="6" t="s">
        <v>26</v>
      </c>
      <c r="E139" s="6" t="s">
        <v>265</v>
      </c>
      <c r="F139" s="6" t="s">
        <v>17</v>
      </c>
      <c r="G139" s="6" t="s">
        <v>82</v>
      </c>
    </row>
    <row r="140" spans="1:7" s="7" customFormat="1" x14ac:dyDescent="0.2">
      <c r="A140" s="1">
        <v>38506</v>
      </c>
      <c r="B140" s="2">
        <v>325000</v>
      </c>
      <c r="C140" s="2">
        <v>2</v>
      </c>
      <c r="D140" s="3" t="s">
        <v>159</v>
      </c>
      <c r="E140" s="3" t="s">
        <v>279</v>
      </c>
      <c r="F140" s="3" t="s">
        <v>281</v>
      </c>
      <c r="G140" s="3" t="s">
        <v>160</v>
      </c>
    </row>
    <row r="141" spans="1:7" x14ac:dyDescent="0.2">
      <c r="A141" s="1">
        <v>38506</v>
      </c>
      <c r="B141" s="2">
        <v>366000</v>
      </c>
      <c r="C141" s="2">
        <v>3</v>
      </c>
      <c r="D141" s="3" t="s">
        <v>224</v>
      </c>
      <c r="E141" s="3" t="s">
        <v>138</v>
      </c>
      <c r="F141" s="3" t="s">
        <v>308</v>
      </c>
      <c r="G141" s="3" t="s">
        <v>226</v>
      </c>
    </row>
    <row r="142" spans="1:7" s="7" customFormat="1" x14ac:dyDescent="0.2">
      <c r="A142" s="4">
        <v>38517</v>
      </c>
      <c r="B142" s="5">
        <v>35400</v>
      </c>
      <c r="C142" s="5">
        <v>2</v>
      </c>
      <c r="D142" s="6" t="s">
        <v>235</v>
      </c>
      <c r="E142" s="6" t="s">
        <v>313</v>
      </c>
      <c r="F142" s="6" t="s">
        <v>314</v>
      </c>
      <c r="G142" s="6" t="s">
        <v>237</v>
      </c>
    </row>
    <row r="143" spans="1:7" s="7" customFormat="1" x14ac:dyDescent="0.2">
      <c r="A143" s="1">
        <v>38610</v>
      </c>
      <c r="B143" s="2">
        <v>235000</v>
      </c>
      <c r="C143" s="2">
        <v>3</v>
      </c>
      <c r="D143" s="3" t="s">
        <v>0</v>
      </c>
      <c r="E143" s="3" t="s">
        <v>268</v>
      </c>
      <c r="F143" s="3" t="s">
        <v>1</v>
      </c>
      <c r="G143" s="3" t="s">
        <v>3</v>
      </c>
    </row>
    <row r="144" spans="1:7" x14ac:dyDescent="0.2">
      <c r="A144" s="4">
        <v>38688</v>
      </c>
      <c r="B144" s="5">
        <v>290000</v>
      </c>
      <c r="C144" s="5">
        <v>2</v>
      </c>
      <c r="D144" s="6" t="s">
        <v>12</v>
      </c>
      <c r="E144" s="6" t="s">
        <v>282</v>
      </c>
      <c r="F144" s="6" t="s">
        <v>283</v>
      </c>
      <c r="G144" s="6" t="s">
        <v>165</v>
      </c>
    </row>
    <row r="145" spans="1:7" s="7" customFormat="1" x14ac:dyDescent="0.2">
      <c r="A145" s="4">
        <v>38764</v>
      </c>
      <c r="B145" s="5">
        <v>180000</v>
      </c>
      <c r="C145" s="5">
        <v>4</v>
      </c>
      <c r="D145" s="6" t="s">
        <v>231</v>
      </c>
      <c r="E145" s="6" t="s">
        <v>311</v>
      </c>
      <c r="F145" s="6" t="s">
        <v>312</v>
      </c>
      <c r="G145" s="6" t="s">
        <v>233</v>
      </c>
    </row>
    <row r="146" spans="1:7" x14ac:dyDescent="0.2">
      <c r="A146" s="4">
        <v>38849</v>
      </c>
      <c r="B146" s="5">
        <v>260000</v>
      </c>
      <c r="C146" s="5">
        <v>3</v>
      </c>
      <c r="D146" s="6" t="s">
        <v>57</v>
      </c>
      <c r="E146" s="6" t="s">
        <v>269</v>
      </c>
      <c r="F146" s="6" t="s">
        <v>58</v>
      </c>
      <c r="G146" s="6" t="s">
        <v>105</v>
      </c>
    </row>
    <row r="147" spans="1:7" x14ac:dyDescent="0.2">
      <c r="A147" s="4">
        <v>39141</v>
      </c>
      <c r="B147" s="5">
        <v>285000</v>
      </c>
      <c r="C147" s="5">
        <v>2</v>
      </c>
      <c r="D147" s="6" t="s">
        <v>216</v>
      </c>
      <c r="E147" s="6" t="s">
        <v>306</v>
      </c>
      <c r="F147" s="6" t="s">
        <v>307</v>
      </c>
      <c r="G147" s="6" t="s">
        <v>217</v>
      </c>
    </row>
    <row r="148" spans="1:7" s="7" customFormat="1" x14ac:dyDescent="0.2">
      <c r="A148" s="4">
        <v>39227</v>
      </c>
      <c r="B148" s="5">
        <v>250000</v>
      </c>
      <c r="C148" s="5">
        <v>2</v>
      </c>
      <c r="D148" s="6" t="s">
        <v>11</v>
      </c>
      <c r="E148" s="6" t="s">
        <v>259</v>
      </c>
      <c r="F148" s="6" t="s">
        <v>260</v>
      </c>
      <c r="G148" s="6" t="s">
        <v>72</v>
      </c>
    </row>
    <row r="149" spans="1:7" s="7" customFormat="1" x14ac:dyDescent="0.2">
      <c r="A149" s="4">
        <v>39470</v>
      </c>
      <c r="B149" s="5">
        <v>295000</v>
      </c>
      <c r="C149" s="5">
        <v>3</v>
      </c>
      <c r="D149" s="6" t="s">
        <v>49</v>
      </c>
      <c r="E149" s="6" t="s">
        <v>295</v>
      </c>
      <c r="F149" s="6" t="s">
        <v>50</v>
      </c>
      <c r="G149" s="6" t="s">
        <v>197</v>
      </c>
    </row>
    <row r="150" spans="1:7" x14ac:dyDescent="0.2">
      <c r="A150" s="1">
        <v>39735</v>
      </c>
      <c r="B150" s="2">
        <v>450000</v>
      </c>
      <c r="C150" s="2">
        <v>2</v>
      </c>
      <c r="D150" s="3" t="s">
        <v>133</v>
      </c>
      <c r="E150" s="3" t="s">
        <v>275</v>
      </c>
      <c r="F150" s="3" t="s">
        <v>276</v>
      </c>
      <c r="G150" s="3" t="s">
        <v>136</v>
      </c>
    </row>
    <row r="151" spans="1:7" x14ac:dyDescent="0.2">
      <c r="A151" s="4">
        <v>39751</v>
      </c>
      <c r="B151" s="5">
        <v>296500</v>
      </c>
      <c r="C151" s="5">
        <v>2</v>
      </c>
      <c r="D151" s="6" t="s">
        <v>256</v>
      </c>
      <c r="E151" s="6" t="s">
        <v>321</v>
      </c>
      <c r="F151" s="6" t="s">
        <v>322</v>
      </c>
      <c r="G151" s="6" t="s">
        <v>258</v>
      </c>
    </row>
    <row r="152" spans="1:7" s="7" customFormat="1" x14ac:dyDescent="0.2">
      <c r="A152" s="4">
        <v>40717</v>
      </c>
      <c r="B152" s="5">
        <v>240000</v>
      </c>
      <c r="C152" s="5">
        <v>2</v>
      </c>
      <c r="D152" s="6" t="s">
        <v>22</v>
      </c>
      <c r="E152" s="6" t="s">
        <v>324</v>
      </c>
      <c r="F152" s="6" t="s">
        <v>23</v>
      </c>
      <c r="G152" s="6" t="s">
        <v>78</v>
      </c>
    </row>
    <row r="153" spans="1:7" s="7" customFormat="1" x14ac:dyDescent="0.2">
      <c r="A153" s="4">
        <v>41024</v>
      </c>
      <c r="B153" s="5">
        <v>249000</v>
      </c>
      <c r="C153" s="5">
        <v>3</v>
      </c>
      <c r="D153" s="6" t="s">
        <v>137</v>
      </c>
      <c r="E153" s="6" t="s">
        <v>331</v>
      </c>
      <c r="F153" s="6" t="s">
        <v>332</v>
      </c>
      <c r="G153" s="6" t="s">
        <v>139</v>
      </c>
    </row>
    <row r="154" spans="1:7" x14ac:dyDescent="0.2">
      <c r="A154" s="4">
        <v>41131</v>
      </c>
      <c r="B154" s="5">
        <v>210000</v>
      </c>
      <c r="C154" s="5">
        <v>2</v>
      </c>
      <c r="D154" s="6" t="s">
        <v>43</v>
      </c>
      <c r="E154" s="6" t="s">
        <v>342</v>
      </c>
      <c r="F154" s="6" t="s">
        <v>343</v>
      </c>
      <c r="G154" s="6" t="s">
        <v>193</v>
      </c>
    </row>
    <row r="155" spans="1:7" x14ac:dyDescent="0.2">
      <c r="A155" s="4">
        <v>41151</v>
      </c>
      <c r="B155" s="5">
        <v>223000</v>
      </c>
      <c r="C155" s="5">
        <v>2</v>
      </c>
      <c r="D155" s="6" t="s">
        <v>29</v>
      </c>
      <c r="E155" s="6" t="s">
        <v>323</v>
      </c>
      <c r="F155" s="6" t="s">
        <v>30</v>
      </c>
      <c r="G155" s="6" t="s">
        <v>180</v>
      </c>
    </row>
    <row r="156" spans="1:7" x14ac:dyDescent="0.2">
      <c r="A156" s="1">
        <v>41187</v>
      </c>
      <c r="B156" s="2">
        <v>245000</v>
      </c>
      <c r="C156" s="2">
        <v>2</v>
      </c>
      <c r="D156" s="3" t="s">
        <v>126</v>
      </c>
      <c r="E156" s="3" t="s">
        <v>323</v>
      </c>
      <c r="F156" s="3" t="s">
        <v>329</v>
      </c>
      <c r="G156" s="3" t="s">
        <v>129</v>
      </c>
    </row>
    <row r="157" spans="1:7" s="7" customFormat="1" x14ac:dyDescent="0.2">
      <c r="A157" s="4">
        <v>41284</v>
      </c>
      <c r="B157" s="5">
        <v>352000</v>
      </c>
      <c r="C157" s="5">
        <v>4</v>
      </c>
      <c r="D157" s="6" t="s">
        <v>224</v>
      </c>
      <c r="E157" s="6" t="s">
        <v>351</v>
      </c>
      <c r="F157" s="6" t="s">
        <v>352</v>
      </c>
      <c r="G157" s="6" t="s">
        <v>226</v>
      </c>
    </row>
    <row r="158" spans="1:7" x14ac:dyDescent="0.2">
      <c r="A158" s="4">
        <v>41394</v>
      </c>
      <c r="B158" s="5">
        <v>173000</v>
      </c>
      <c r="C158" s="5">
        <v>2</v>
      </c>
      <c r="D158" s="6" t="s">
        <v>55</v>
      </c>
      <c r="E158" s="6" t="s">
        <v>346</v>
      </c>
      <c r="F158" s="6" t="s">
        <v>56</v>
      </c>
      <c r="G158" s="6" t="s">
        <v>199</v>
      </c>
    </row>
    <row r="159" spans="1:7" s="7" customFormat="1" x14ac:dyDescent="0.2">
      <c r="A159" s="4">
        <v>41712</v>
      </c>
      <c r="B159" s="5">
        <v>252000</v>
      </c>
      <c r="C159" s="5">
        <v>3</v>
      </c>
      <c r="D159" s="6" t="s">
        <v>159</v>
      </c>
      <c r="E159" s="6" t="s">
        <v>335</v>
      </c>
      <c r="F159" s="6" t="s">
        <v>336</v>
      </c>
      <c r="G159" s="6" t="s">
        <v>160</v>
      </c>
    </row>
    <row r="160" spans="1:7" x14ac:dyDescent="0.2">
      <c r="A160" s="4">
        <v>41732</v>
      </c>
      <c r="B160" s="5">
        <v>242000</v>
      </c>
      <c r="C160" s="5">
        <v>3</v>
      </c>
      <c r="D160" s="6" t="s">
        <v>238</v>
      </c>
      <c r="E160" s="6" t="s">
        <v>353</v>
      </c>
      <c r="F160" s="6" t="s">
        <v>354</v>
      </c>
      <c r="G160" s="6" t="s">
        <v>240</v>
      </c>
    </row>
    <row r="161" spans="1:7" s="7" customFormat="1" x14ac:dyDescent="0.2">
      <c r="A161" s="4">
        <v>41841</v>
      </c>
      <c r="B161" s="5">
        <v>264000</v>
      </c>
      <c r="C161" s="5">
        <v>3</v>
      </c>
      <c r="D161" s="6" t="s">
        <v>126</v>
      </c>
      <c r="E161" s="6" t="s">
        <v>329</v>
      </c>
      <c r="F161" s="6" t="s">
        <v>330</v>
      </c>
      <c r="G161" s="6" t="s">
        <v>129</v>
      </c>
    </row>
    <row r="162" spans="1:7" s="7" customFormat="1" x14ac:dyDescent="0.2">
      <c r="A162" s="4">
        <v>41859</v>
      </c>
      <c r="B162" s="5">
        <v>280000</v>
      </c>
      <c r="C162" s="5">
        <v>3</v>
      </c>
      <c r="D162" s="6" t="s">
        <v>51</v>
      </c>
      <c r="E162" s="6" t="s">
        <v>325</v>
      </c>
      <c r="F162" s="6" t="s">
        <v>52</v>
      </c>
      <c r="G162" s="6" t="s">
        <v>101</v>
      </c>
    </row>
    <row r="163" spans="1:7" x14ac:dyDescent="0.2">
      <c r="A163" s="4">
        <v>42104</v>
      </c>
      <c r="B163" s="5">
        <v>210000</v>
      </c>
      <c r="C163" s="5">
        <v>3</v>
      </c>
      <c r="D163" s="6" t="s">
        <v>20</v>
      </c>
      <c r="E163" s="6" t="s">
        <v>338</v>
      </c>
      <c r="F163" s="6" t="s">
        <v>21</v>
      </c>
      <c r="G163" s="6" t="s">
        <v>173</v>
      </c>
    </row>
    <row r="164" spans="1:7" s="7" customFormat="1" x14ac:dyDescent="0.2">
      <c r="A164" s="4">
        <v>42208</v>
      </c>
      <c r="B164" s="5">
        <v>216000</v>
      </c>
      <c r="C164" s="5">
        <v>2</v>
      </c>
      <c r="D164" s="6" t="s">
        <v>151</v>
      </c>
      <c r="E164" s="6" t="s">
        <v>333</v>
      </c>
      <c r="F164" s="6" t="s">
        <v>334</v>
      </c>
      <c r="G164" s="6" t="s">
        <v>153</v>
      </c>
    </row>
    <row r="165" spans="1:7" s="7" customFormat="1" x14ac:dyDescent="0.2">
      <c r="A165" s="4">
        <v>42236</v>
      </c>
      <c r="B165" s="5">
        <v>258000</v>
      </c>
      <c r="C165" s="5">
        <v>3</v>
      </c>
      <c r="D165" s="6" t="s">
        <v>47</v>
      </c>
      <c r="E165" s="6" t="s">
        <v>344</v>
      </c>
      <c r="F165" s="6" t="s">
        <v>345</v>
      </c>
      <c r="G165" s="6" t="s">
        <v>196</v>
      </c>
    </row>
    <row r="166" spans="1:7" s="7" customFormat="1" x14ac:dyDescent="0.2">
      <c r="A166" s="4">
        <v>42258</v>
      </c>
      <c r="B166" s="5">
        <v>255000</v>
      </c>
      <c r="C166" s="5">
        <v>2</v>
      </c>
      <c r="D166" s="6" t="s">
        <v>10</v>
      </c>
      <c r="E166" s="6" t="s">
        <v>331</v>
      </c>
      <c r="F166" s="6" t="s">
        <v>337</v>
      </c>
      <c r="G166" s="6" t="s">
        <v>163</v>
      </c>
    </row>
    <row r="167" spans="1:7" s="7" customFormat="1" x14ac:dyDescent="0.2">
      <c r="A167" s="4">
        <v>42272</v>
      </c>
      <c r="B167" s="5">
        <v>217500</v>
      </c>
      <c r="C167" s="5">
        <v>3</v>
      </c>
      <c r="D167" s="6" t="s">
        <v>120</v>
      </c>
      <c r="E167" s="6" t="s">
        <v>121</v>
      </c>
      <c r="F167" s="6" t="s">
        <v>328</v>
      </c>
      <c r="G167" s="6" t="s">
        <v>122</v>
      </c>
    </row>
    <row r="168" spans="1:7" x14ac:dyDescent="0.2">
      <c r="A168" s="4">
        <v>42276</v>
      </c>
      <c r="B168" s="5">
        <v>200000</v>
      </c>
      <c r="C168" s="5">
        <v>3</v>
      </c>
      <c r="D168" s="6" t="s">
        <v>250</v>
      </c>
      <c r="E168" s="6" t="s">
        <v>320</v>
      </c>
      <c r="F168" s="6" t="s">
        <v>355</v>
      </c>
      <c r="G168" s="6" t="s">
        <v>251</v>
      </c>
    </row>
    <row r="169" spans="1:7" x14ac:dyDescent="0.2">
      <c r="A169" s="4">
        <v>42321</v>
      </c>
      <c r="B169" s="5">
        <v>150000</v>
      </c>
      <c r="C169" s="5">
        <v>2</v>
      </c>
      <c r="D169" s="6" t="s">
        <v>34</v>
      </c>
      <c r="E169" s="6" t="s">
        <v>341</v>
      </c>
      <c r="F169" s="6" t="s">
        <v>35</v>
      </c>
      <c r="G169" s="6" t="s">
        <v>183</v>
      </c>
    </row>
    <row r="170" spans="1:7" x14ac:dyDescent="0.2">
      <c r="A170" s="4">
        <v>42345</v>
      </c>
      <c r="B170" s="5">
        <v>200000</v>
      </c>
      <c r="C170" s="5">
        <v>4</v>
      </c>
      <c r="D170" s="6" t="s">
        <v>59</v>
      </c>
      <c r="E170" s="6" t="s">
        <v>266</v>
      </c>
      <c r="F170" s="6" t="s">
        <v>60</v>
      </c>
      <c r="G170" s="6" t="s">
        <v>107</v>
      </c>
    </row>
    <row r="171" spans="1:7" s="7" customFormat="1" x14ac:dyDescent="0.2">
      <c r="A171" s="4">
        <v>42503</v>
      </c>
      <c r="B171" s="5">
        <v>325000</v>
      </c>
      <c r="C171" s="5">
        <v>4</v>
      </c>
      <c r="D171" s="6" t="s">
        <v>360</v>
      </c>
      <c r="E171" s="6" t="s">
        <v>339</v>
      </c>
      <c r="F171" s="6" t="s">
        <v>340</v>
      </c>
      <c r="G171" s="6" t="s">
        <v>176</v>
      </c>
    </row>
    <row r="172" spans="1:7" x14ac:dyDescent="0.2">
      <c r="A172" s="4">
        <v>42614</v>
      </c>
      <c r="B172" s="5">
        <v>190000</v>
      </c>
      <c r="C172" s="5">
        <v>4</v>
      </c>
      <c r="D172" s="6" t="s">
        <v>112</v>
      </c>
      <c r="E172" s="6" t="s">
        <v>326</v>
      </c>
      <c r="F172" s="6" t="s">
        <v>327</v>
      </c>
      <c r="G172" s="6" t="s">
        <v>114</v>
      </c>
    </row>
    <row r="173" spans="1:7" s="7" customFormat="1" x14ac:dyDescent="0.2">
      <c r="A173" s="4">
        <v>42660</v>
      </c>
      <c r="B173" s="5">
        <v>147500</v>
      </c>
      <c r="C173" s="5">
        <v>4</v>
      </c>
      <c r="D173" s="6" t="s">
        <v>210</v>
      </c>
      <c r="E173" s="6" t="s">
        <v>347</v>
      </c>
      <c r="F173" s="6" t="s">
        <v>348</v>
      </c>
      <c r="G173" s="6" t="s">
        <v>212</v>
      </c>
    </row>
    <row r="174" spans="1:7" x14ac:dyDescent="0.2">
      <c r="A174" s="4">
        <v>42709</v>
      </c>
      <c r="B174" s="5">
        <v>240000</v>
      </c>
      <c r="C174" s="5">
        <v>2</v>
      </c>
      <c r="D174" s="6" t="s">
        <v>218</v>
      </c>
      <c r="E174" s="6" t="s">
        <v>349</v>
      </c>
      <c r="F174" s="6" t="s">
        <v>350</v>
      </c>
      <c r="G174" s="6" t="s">
        <v>220</v>
      </c>
    </row>
    <row r="175" spans="1:7" s="7" customFormat="1" x14ac:dyDescent="0.2">
      <c r="A175" s="4">
        <v>42892</v>
      </c>
      <c r="B175" s="5">
        <v>450000</v>
      </c>
      <c r="C175" s="5">
        <v>3</v>
      </c>
      <c r="D175" s="6" t="s">
        <v>133</v>
      </c>
      <c r="E175" s="6" t="s">
        <v>276</v>
      </c>
      <c r="F175" s="6" t="s">
        <v>8</v>
      </c>
      <c r="G175" s="6" t="s">
        <v>136</v>
      </c>
    </row>
    <row r="176" spans="1:7" x14ac:dyDescent="0.2">
      <c r="A176" s="4">
        <v>43381</v>
      </c>
      <c r="B176" s="5">
        <v>293500</v>
      </c>
      <c r="C176" s="5">
        <v>4</v>
      </c>
      <c r="D176" s="6" t="s">
        <v>0</v>
      </c>
      <c r="E176" s="6" t="s">
        <v>1</v>
      </c>
      <c r="F176" s="6" t="s">
        <v>2</v>
      </c>
      <c r="G176" s="6" t="s">
        <v>3</v>
      </c>
    </row>
    <row r="177" spans="1:7" x14ac:dyDescent="0.2">
      <c r="A177" s="4">
        <v>43441</v>
      </c>
      <c r="B177" s="5">
        <v>340000</v>
      </c>
      <c r="C177" s="5">
        <v>2</v>
      </c>
      <c r="D177" s="6" t="s">
        <v>4</v>
      </c>
      <c r="E177" s="6" t="s">
        <v>5</v>
      </c>
      <c r="F177" s="6" t="s">
        <v>6</v>
      </c>
      <c r="G177" s="6" t="s">
        <v>7</v>
      </c>
    </row>
    <row r="178" spans="1:7" x14ac:dyDescent="0.2">
      <c r="A178" s="9">
        <v>43616</v>
      </c>
      <c r="B178" s="10">
        <v>325000</v>
      </c>
      <c r="C178" s="5">
        <v>4</v>
      </c>
      <c r="D178" s="3" t="s">
        <v>49</v>
      </c>
      <c r="E178" s="6" t="s">
        <v>365</v>
      </c>
      <c r="F178" s="6" t="s">
        <v>383</v>
      </c>
      <c r="G178" s="3" t="s">
        <v>197</v>
      </c>
    </row>
    <row r="179" spans="1:7" s="7" customFormat="1" x14ac:dyDescent="0.2">
      <c r="A179" s="9">
        <v>43741</v>
      </c>
      <c r="B179" s="10">
        <v>340000</v>
      </c>
      <c r="C179" s="5">
        <v>3</v>
      </c>
      <c r="D179" s="3" t="s">
        <v>252</v>
      </c>
      <c r="E179" s="6" t="s">
        <v>367</v>
      </c>
      <c r="F179" s="6" t="s">
        <v>372</v>
      </c>
      <c r="G179" s="3" t="s">
        <v>254</v>
      </c>
    </row>
    <row r="180" spans="1:7" x14ac:dyDescent="0.2">
      <c r="A180" s="9">
        <v>43762</v>
      </c>
      <c r="B180" s="10">
        <v>210000</v>
      </c>
      <c r="C180" s="5">
        <v>4</v>
      </c>
      <c r="D180" s="3" t="s">
        <v>207</v>
      </c>
      <c r="E180" s="6" t="s">
        <v>366</v>
      </c>
      <c r="F180" s="6" t="s">
        <v>370</v>
      </c>
      <c r="G180" s="3" t="s">
        <v>209</v>
      </c>
    </row>
    <row r="181" spans="1:7" s="7" customFormat="1" x14ac:dyDescent="0.2">
      <c r="A181" s="4">
        <v>43925</v>
      </c>
      <c r="B181" s="5">
        <v>175000</v>
      </c>
      <c r="C181" s="5"/>
      <c r="D181" s="6" t="s">
        <v>18</v>
      </c>
      <c r="E181" s="6"/>
      <c r="F181" s="6" t="s">
        <v>391</v>
      </c>
      <c r="G181" s="6" t="s">
        <v>170</v>
      </c>
    </row>
    <row r="182" spans="1:7" s="7" customFormat="1" x14ac:dyDescent="0.2">
      <c r="A182" s="11">
        <v>44049</v>
      </c>
      <c r="B182" s="12">
        <v>317000</v>
      </c>
      <c r="C182" s="2">
        <v>3</v>
      </c>
      <c r="D182" s="3" t="s">
        <v>256</v>
      </c>
      <c r="E182" s="3" t="s">
        <v>368</v>
      </c>
      <c r="F182" s="3" t="s">
        <v>373</v>
      </c>
      <c r="G182" s="3" t="s">
        <v>258</v>
      </c>
    </row>
    <row r="183" spans="1:7" x14ac:dyDescent="0.2">
      <c r="A183" s="9">
        <v>44050</v>
      </c>
      <c r="B183" s="10">
        <v>285000</v>
      </c>
      <c r="C183" s="5">
        <v>3</v>
      </c>
      <c r="D183" s="3" t="s">
        <v>43</v>
      </c>
      <c r="E183" s="6" t="s">
        <v>364</v>
      </c>
      <c r="F183" s="6" t="s">
        <v>369</v>
      </c>
      <c r="G183" s="3" t="s">
        <v>193</v>
      </c>
    </row>
    <row r="184" spans="1:7" x14ac:dyDescent="0.2">
      <c r="A184" s="9">
        <v>44264</v>
      </c>
      <c r="B184" s="10">
        <v>398000</v>
      </c>
      <c r="C184" s="5">
        <v>3</v>
      </c>
      <c r="D184" s="3" t="s">
        <v>216</v>
      </c>
      <c r="E184" s="6" t="s">
        <v>222</v>
      </c>
      <c r="F184" s="6" t="s">
        <v>371</v>
      </c>
      <c r="G184" s="3" t="s">
        <v>217</v>
      </c>
    </row>
    <row r="185" spans="1:7" s="7" customFormat="1" x14ac:dyDescent="0.2">
      <c r="A185" s="9">
        <v>44264</v>
      </c>
      <c r="B185" s="10">
        <v>137000</v>
      </c>
      <c r="C185" s="5">
        <v>2</v>
      </c>
      <c r="D185" s="6" t="s">
        <v>221</v>
      </c>
      <c r="E185" s="6" t="s">
        <v>222</v>
      </c>
      <c r="F185" s="6" t="s">
        <v>371</v>
      </c>
      <c r="G185" s="6" t="s">
        <v>223</v>
      </c>
    </row>
    <row r="186" spans="1:7" x14ac:dyDescent="0.2">
      <c r="A186" s="9">
        <v>44353</v>
      </c>
      <c r="B186" s="10">
        <v>357000</v>
      </c>
      <c r="C186" s="5">
        <v>4</v>
      </c>
      <c r="D186" s="3" t="s">
        <v>252</v>
      </c>
      <c r="E186" s="6"/>
      <c r="F186" s="6" t="s">
        <v>399</v>
      </c>
      <c r="G186" s="3" t="s">
        <v>254</v>
      </c>
    </row>
    <row r="187" spans="1:7" x14ac:dyDescent="0.2">
      <c r="A187" s="4">
        <v>44393</v>
      </c>
      <c r="B187" s="5">
        <v>305000</v>
      </c>
      <c r="C187" s="5">
        <v>3</v>
      </c>
      <c r="D187" s="3" t="s">
        <v>116</v>
      </c>
      <c r="E187" s="6"/>
      <c r="F187" s="6" t="s">
        <v>387</v>
      </c>
      <c r="G187" s="6" t="s">
        <v>118</v>
      </c>
    </row>
    <row r="188" spans="1:7" s="7" customFormat="1" x14ac:dyDescent="0.2">
      <c r="A188" s="4">
        <v>44393</v>
      </c>
      <c r="B188" s="5">
        <v>309900</v>
      </c>
      <c r="C188" s="5">
        <v>4</v>
      </c>
      <c r="D188" s="6" t="s">
        <v>41</v>
      </c>
      <c r="E188" s="6"/>
      <c r="F188" s="6" t="s">
        <v>393</v>
      </c>
      <c r="G188" s="6" t="s">
        <v>190</v>
      </c>
    </row>
    <row r="189" spans="1:7" s="7" customFormat="1" x14ac:dyDescent="0.2">
      <c r="A189" s="4">
        <v>44396</v>
      </c>
      <c r="B189" s="5">
        <v>250000</v>
      </c>
      <c r="C189" s="5">
        <v>3</v>
      </c>
      <c r="D189" s="6" t="s">
        <v>235</v>
      </c>
      <c r="E189" s="6"/>
      <c r="F189" s="6" t="s">
        <v>397</v>
      </c>
      <c r="G189" s="6" t="s">
        <v>237</v>
      </c>
    </row>
    <row r="190" spans="1:7" x14ac:dyDescent="0.2">
      <c r="A190" s="4">
        <v>44427</v>
      </c>
      <c r="B190" s="5">
        <v>389000</v>
      </c>
      <c r="C190" s="5">
        <v>4</v>
      </c>
      <c r="D190" s="3" t="s">
        <v>126</v>
      </c>
      <c r="E190" s="6"/>
      <c r="F190" s="6" t="s">
        <v>388</v>
      </c>
      <c r="G190" s="6" t="s">
        <v>129</v>
      </c>
    </row>
    <row r="191" spans="1:7" s="7" customFormat="1" x14ac:dyDescent="0.2">
      <c r="A191" s="4">
        <v>44440</v>
      </c>
      <c r="B191" s="5">
        <v>265000</v>
      </c>
      <c r="C191" s="5">
        <v>4</v>
      </c>
      <c r="D191" s="6" t="s">
        <v>241</v>
      </c>
      <c r="E191" s="6"/>
      <c r="F191" s="6" t="s">
        <v>398</v>
      </c>
      <c r="G191" s="6" t="s">
        <v>243</v>
      </c>
    </row>
    <row r="192" spans="1:7" x14ac:dyDescent="0.2">
      <c r="A192" s="4">
        <v>44442</v>
      </c>
      <c r="B192" s="5">
        <v>410000</v>
      </c>
      <c r="C192" s="5">
        <v>3</v>
      </c>
      <c r="D192" s="6" t="s">
        <v>218</v>
      </c>
      <c r="E192" s="5"/>
      <c r="F192" s="6" t="s">
        <v>396</v>
      </c>
      <c r="G192" s="6" t="s">
        <v>220</v>
      </c>
    </row>
    <row r="193" spans="1:7" x14ac:dyDescent="0.2">
      <c r="A193" s="4">
        <v>44454</v>
      </c>
      <c r="B193" s="5">
        <v>220000</v>
      </c>
      <c r="C193" s="5">
        <v>3</v>
      </c>
      <c r="D193" s="6" t="s">
        <v>55</v>
      </c>
      <c r="E193" s="6"/>
      <c r="F193" s="6" t="s">
        <v>383</v>
      </c>
      <c r="G193" s="6" t="s">
        <v>199</v>
      </c>
    </row>
    <row r="194" spans="1:7" s="7" customFormat="1" x14ac:dyDescent="0.2">
      <c r="A194" s="4">
        <v>44454</v>
      </c>
      <c r="B194" s="5">
        <v>220000</v>
      </c>
      <c r="C194" s="5">
        <v>3</v>
      </c>
      <c r="D194" s="6" t="s">
        <v>61</v>
      </c>
      <c r="E194" s="6"/>
      <c r="F194" s="6" t="s">
        <v>394</v>
      </c>
      <c r="G194" s="6" t="s">
        <v>201</v>
      </c>
    </row>
    <row r="195" spans="1:7" x14ac:dyDescent="0.2">
      <c r="A195" s="4">
        <v>44459</v>
      </c>
      <c r="B195" s="5">
        <v>285000</v>
      </c>
      <c r="C195" s="5">
        <v>2</v>
      </c>
      <c r="D195" s="6" t="s">
        <v>31</v>
      </c>
      <c r="E195" s="6" t="s">
        <v>384</v>
      </c>
      <c r="F195" s="7" t="s">
        <v>385</v>
      </c>
      <c r="G195" s="6" t="s">
        <v>88</v>
      </c>
    </row>
    <row r="196" spans="1:7" s="7" customFormat="1" x14ac:dyDescent="0.2">
      <c r="A196" s="4">
        <v>44459</v>
      </c>
      <c r="B196" s="5">
        <v>214000</v>
      </c>
      <c r="C196" s="5">
        <v>2</v>
      </c>
      <c r="D196" s="6" t="s">
        <v>39</v>
      </c>
      <c r="E196" s="6"/>
      <c r="F196" s="6" t="s">
        <v>392</v>
      </c>
      <c r="G196" s="6" t="s">
        <v>186</v>
      </c>
    </row>
    <row r="197" spans="1:7" s="7" customFormat="1" x14ac:dyDescent="0.2">
      <c r="A197" s="4">
        <v>44531</v>
      </c>
      <c r="B197" s="5">
        <v>280000</v>
      </c>
      <c r="C197" s="5">
        <v>3</v>
      </c>
      <c r="D197" s="3" t="s">
        <v>62</v>
      </c>
      <c r="E197" s="6" t="s">
        <v>362</v>
      </c>
      <c r="F197" s="6" t="s">
        <v>363</v>
      </c>
      <c r="G197" s="3" t="s">
        <v>109</v>
      </c>
    </row>
    <row r="198" spans="1:7" s="7" customFormat="1" x14ac:dyDescent="0.2">
      <c r="A198" s="4">
        <v>44575</v>
      </c>
      <c r="B198" s="5">
        <v>392000</v>
      </c>
      <c r="C198" s="5">
        <v>3</v>
      </c>
      <c r="D198" s="6" t="s">
        <v>12</v>
      </c>
      <c r="E198" s="6"/>
      <c r="F198" s="6" t="s">
        <v>390</v>
      </c>
      <c r="G198" s="6" t="s">
        <v>165</v>
      </c>
    </row>
    <row r="199" spans="1:7" x14ac:dyDescent="0.2">
      <c r="A199" s="4">
        <v>44764</v>
      </c>
      <c r="B199" s="5">
        <v>275000</v>
      </c>
      <c r="C199" s="5">
        <v>5</v>
      </c>
      <c r="D199" s="6" t="s">
        <v>112</v>
      </c>
      <c r="E199" s="6" t="s">
        <v>327</v>
      </c>
      <c r="F199" s="6" t="s">
        <v>386</v>
      </c>
      <c r="G199" s="6" t="s">
        <v>114</v>
      </c>
    </row>
    <row r="200" spans="1:7" s="7" customFormat="1" x14ac:dyDescent="0.2">
      <c r="A200" s="4">
        <v>44855</v>
      </c>
      <c r="B200" s="5">
        <v>399000</v>
      </c>
      <c r="C200" s="5">
        <v>3</v>
      </c>
      <c r="D200" s="6" t="s">
        <v>10</v>
      </c>
      <c r="E200" s="6"/>
      <c r="F200" s="6" t="s">
        <v>389</v>
      </c>
      <c r="G200" s="6" t="s">
        <v>163</v>
      </c>
    </row>
    <row r="201" spans="1:7" x14ac:dyDescent="0.2">
      <c r="A201" s="4">
        <v>44862</v>
      </c>
      <c r="B201" s="5">
        <v>370000</v>
      </c>
      <c r="C201" s="5">
        <v>4</v>
      </c>
      <c r="D201" s="6" t="s">
        <v>204</v>
      </c>
      <c r="E201" s="6"/>
      <c r="F201" s="6" t="s">
        <v>395</v>
      </c>
      <c r="G201" s="6" t="s">
        <v>206</v>
      </c>
    </row>
    <row r="202" spans="1:7" x14ac:dyDescent="0.2">
      <c r="A202" s="1">
        <v>44924</v>
      </c>
      <c r="B202" s="2">
        <v>340000</v>
      </c>
      <c r="C202" s="2"/>
      <c r="D202" s="3" t="s">
        <v>154</v>
      </c>
      <c r="E202" s="6" t="s">
        <v>280</v>
      </c>
      <c r="F202" s="6" t="s">
        <v>148</v>
      </c>
      <c r="G202" s="6" t="s">
        <v>156</v>
      </c>
    </row>
    <row r="203" spans="1:7" x14ac:dyDescent="0.2">
      <c r="A203" s="32">
        <v>44978</v>
      </c>
      <c r="B203" s="5">
        <v>337000</v>
      </c>
      <c r="D203" s="3" t="s">
        <v>57</v>
      </c>
      <c r="E203" t="s">
        <v>404</v>
      </c>
      <c r="F203" s="6" t="s">
        <v>403</v>
      </c>
      <c r="G203" s="6" t="s">
        <v>105</v>
      </c>
    </row>
  </sheetData>
  <sortState xmlns:xlrd2="http://schemas.microsoft.com/office/spreadsheetml/2017/richdata2" ref="A2:G201">
    <sortCondition ref="A2:A201"/>
  </sortState>
  <phoneticPr fontId="6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0464-55E3-A746-9E3E-EA54837D535B}">
  <sheetPr>
    <pageSetUpPr fitToPage="1"/>
  </sheetPr>
  <dimension ref="A1:N327"/>
  <sheetViews>
    <sheetView topLeftCell="A206" zoomScale="95" workbookViewId="0">
      <selection activeCell="D265" sqref="D265"/>
    </sheetView>
  </sheetViews>
  <sheetFormatPr baseColWidth="10" defaultRowHeight="16" outlineLevelRow="1" x14ac:dyDescent="0.2"/>
  <cols>
    <col min="1" max="1" width="9" bestFit="1" customWidth="1"/>
    <col min="2" max="2" width="14.5" style="19" bestFit="1" customWidth="1"/>
    <col min="3" max="3" width="14.1640625" bestFit="1" customWidth="1"/>
    <col min="4" max="4" width="28.6640625" style="19" bestFit="1" customWidth="1"/>
    <col min="5" max="5" width="40.83203125" bestFit="1" customWidth="1"/>
    <col min="6" max="6" width="13.6640625" customWidth="1"/>
    <col min="7" max="7" width="10" customWidth="1"/>
    <col min="8" max="8" width="13.5" bestFit="1" customWidth="1"/>
    <col min="11" max="11" width="11.83203125" bestFit="1" customWidth="1"/>
    <col min="12" max="12" width="13" bestFit="1" customWidth="1"/>
  </cols>
  <sheetData>
    <row r="1" spans="1:7" x14ac:dyDescent="0.2">
      <c r="A1" t="s">
        <v>356</v>
      </c>
      <c r="B1" s="19" t="s">
        <v>357</v>
      </c>
      <c r="D1" s="19" t="s">
        <v>358</v>
      </c>
    </row>
    <row r="2" spans="1:7" x14ac:dyDescent="0.2">
      <c r="A2" s="1">
        <v>35552</v>
      </c>
      <c r="B2" s="20">
        <v>78490</v>
      </c>
      <c r="C2" s="2">
        <v>1</v>
      </c>
      <c r="D2" s="20" t="s">
        <v>228</v>
      </c>
      <c r="E2" s="3"/>
      <c r="F2" s="3" t="s">
        <v>230</v>
      </c>
      <c r="G2" s="3" t="s">
        <v>229</v>
      </c>
    </row>
    <row r="3" spans="1:7" s="7" customFormat="1" x14ac:dyDescent="0.2">
      <c r="A3" s="1">
        <v>35555</v>
      </c>
      <c r="B3" s="20">
        <v>80490</v>
      </c>
      <c r="C3" s="2">
        <v>1</v>
      </c>
      <c r="D3" s="20" t="s">
        <v>15</v>
      </c>
      <c r="E3" s="3"/>
      <c r="F3" s="3" t="s">
        <v>75</v>
      </c>
      <c r="G3" s="3" t="s">
        <v>76</v>
      </c>
    </row>
    <row r="4" spans="1:7" x14ac:dyDescent="0.2">
      <c r="A4" s="1">
        <v>35558</v>
      </c>
      <c r="B4" s="20">
        <v>82840</v>
      </c>
      <c r="C4" s="2">
        <v>1</v>
      </c>
      <c r="D4" s="20" t="s">
        <v>25</v>
      </c>
      <c r="E4" s="3"/>
      <c r="F4" s="3" t="s">
        <v>65</v>
      </c>
      <c r="G4" s="3" t="s">
        <v>178</v>
      </c>
    </row>
    <row r="5" spans="1:7" s="7" customFormat="1" x14ac:dyDescent="0.2">
      <c r="A5" s="1">
        <v>35559</v>
      </c>
      <c r="B5" s="20">
        <v>70690</v>
      </c>
      <c r="C5" s="2">
        <v>1</v>
      </c>
      <c r="D5" s="20" t="s">
        <v>0</v>
      </c>
      <c r="E5" s="3"/>
      <c r="F5" s="3" t="s">
        <v>89</v>
      </c>
      <c r="G5" s="3" t="s">
        <v>3</v>
      </c>
    </row>
    <row r="6" spans="1:7" s="7" customFormat="1" x14ac:dyDescent="0.2">
      <c r="A6" s="1">
        <v>35560</v>
      </c>
      <c r="B6" s="20">
        <v>69990</v>
      </c>
      <c r="C6" s="2">
        <v>1</v>
      </c>
      <c r="D6" s="20" t="s">
        <v>250</v>
      </c>
      <c r="E6" s="3"/>
      <c r="F6" s="3" t="s">
        <v>67</v>
      </c>
      <c r="G6" s="3" t="s">
        <v>251</v>
      </c>
    </row>
    <row r="7" spans="1:7" x14ac:dyDescent="0.2">
      <c r="A7" s="4">
        <v>35562</v>
      </c>
      <c r="B7" s="21">
        <v>78865</v>
      </c>
      <c r="C7" s="5">
        <v>1</v>
      </c>
      <c r="D7" s="21" t="s">
        <v>123</v>
      </c>
      <c r="E7" s="6"/>
      <c r="F7" s="6" t="s">
        <v>124</v>
      </c>
      <c r="G7" s="6" t="s">
        <v>125</v>
      </c>
    </row>
    <row r="8" spans="1:7" s="7" customFormat="1" x14ac:dyDescent="0.2">
      <c r="A8" s="1">
        <v>35562</v>
      </c>
      <c r="B8" s="20">
        <v>39900</v>
      </c>
      <c r="C8" s="2">
        <v>1</v>
      </c>
      <c r="D8" s="20" t="s">
        <v>241</v>
      </c>
      <c r="E8" s="3"/>
      <c r="F8" s="3" t="s">
        <v>244</v>
      </c>
      <c r="G8" s="3" t="s">
        <v>243</v>
      </c>
    </row>
    <row r="9" spans="1:7" x14ac:dyDescent="0.2">
      <c r="A9" s="4">
        <v>35566</v>
      </c>
      <c r="B9" s="21">
        <v>79900</v>
      </c>
      <c r="C9" s="5">
        <v>1</v>
      </c>
      <c r="D9" s="21" t="s">
        <v>33</v>
      </c>
      <c r="E9" s="6"/>
      <c r="F9" s="6" t="s">
        <v>89</v>
      </c>
      <c r="G9" s="6" t="s">
        <v>90</v>
      </c>
    </row>
    <row r="10" spans="1:7" s="7" customFormat="1" x14ac:dyDescent="0.2">
      <c r="A10" s="1">
        <v>35566</v>
      </c>
      <c r="B10" s="20">
        <v>82490</v>
      </c>
      <c r="C10" s="2">
        <v>1</v>
      </c>
      <c r="D10" s="20" t="s">
        <v>12</v>
      </c>
      <c r="E10" s="3"/>
      <c r="F10" s="3" t="s">
        <v>164</v>
      </c>
      <c r="G10" s="3" t="s">
        <v>165</v>
      </c>
    </row>
    <row r="11" spans="1:7" x14ac:dyDescent="0.2">
      <c r="A11" s="4">
        <v>35566</v>
      </c>
      <c r="B11" s="21">
        <v>45140</v>
      </c>
      <c r="C11" s="5">
        <v>1</v>
      </c>
      <c r="D11" s="21" t="s">
        <v>39</v>
      </c>
      <c r="E11" s="6"/>
      <c r="F11" s="6" t="s">
        <v>65</v>
      </c>
      <c r="G11" s="6" t="s">
        <v>186</v>
      </c>
    </row>
    <row r="12" spans="1:7" s="7" customFormat="1" x14ac:dyDescent="0.2">
      <c r="A12" s="1">
        <v>35566</v>
      </c>
      <c r="B12" s="20">
        <v>45990</v>
      </c>
      <c r="C12" s="2">
        <v>1</v>
      </c>
      <c r="D12" s="20" t="s">
        <v>235</v>
      </c>
      <c r="E12" s="3"/>
      <c r="F12" s="3" t="s">
        <v>236</v>
      </c>
      <c r="G12" s="3" t="s">
        <v>237</v>
      </c>
    </row>
    <row r="13" spans="1:7" x14ac:dyDescent="0.2">
      <c r="A13" s="4">
        <v>35569</v>
      </c>
      <c r="B13" s="21">
        <v>76640</v>
      </c>
      <c r="C13" s="5">
        <v>1</v>
      </c>
      <c r="D13" s="21" t="s">
        <v>157</v>
      </c>
      <c r="E13" s="6"/>
      <c r="F13" s="6" t="s">
        <v>102</v>
      </c>
      <c r="G13" s="6" t="s">
        <v>158</v>
      </c>
    </row>
    <row r="14" spans="1:7" x14ac:dyDescent="0.2">
      <c r="A14" s="1">
        <v>35570</v>
      </c>
      <c r="B14" s="20">
        <v>86490</v>
      </c>
      <c r="C14" s="2">
        <v>1</v>
      </c>
      <c r="D14" s="20" t="s">
        <v>51</v>
      </c>
      <c r="E14" s="3"/>
      <c r="F14" s="3" t="s">
        <v>65</v>
      </c>
      <c r="G14" s="3" t="s">
        <v>101</v>
      </c>
    </row>
    <row r="15" spans="1:7" s="7" customFormat="1" x14ac:dyDescent="0.2">
      <c r="A15" s="4">
        <v>35571</v>
      </c>
      <c r="B15" s="21">
        <v>78490</v>
      </c>
      <c r="C15" s="5">
        <v>1</v>
      </c>
      <c r="D15" s="21" t="s">
        <v>13</v>
      </c>
      <c r="E15" s="6"/>
      <c r="F15" s="6" t="s">
        <v>73</v>
      </c>
      <c r="G15" s="6" t="s">
        <v>74</v>
      </c>
    </row>
    <row r="16" spans="1:7" x14ac:dyDescent="0.2">
      <c r="A16" s="1">
        <v>35571</v>
      </c>
      <c r="B16" s="20">
        <v>78490</v>
      </c>
      <c r="C16" s="2">
        <v>1</v>
      </c>
      <c r="D16" s="20" t="s">
        <v>26</v>
      </c>
      <c r="E16" s="3"/>
      <c r="F16" s="3" t="s">
        <v>83</v>
      </c>
      <c r="G16" s="3" t="s">
        <v>82</v>
      </c>
    </row>
    <row r="17" spans="1:7" s="7" customFormat="1" x14ac:dyDescent="0.2">
      <c r="A17" s="1">
        <v>35571</v>
      </c>
      <c r="B17" s="20">
        <v>83490</v>
      </c>
      <c r="C17" s="2">
        <v>1</v>
      </c>
      <c r="D17" s="20" t="s">
        <v>4</v>
      </c>
      <c r="E17" s="3"/>
      <c r="F17" s="3" t="s">
        <v>227</v>
      </c>
      <c r="G17" s="3" t="s">
        <v>7</v>
      </c>
    </row>
    <row r="18" spans="1:7" s="7" customFormat="1" x14ac:dyDescent="0.2">
      <c r="A18" s="1">
        <v>35572</v>
      </c>
      <c r="B18" s="20">
        <v>45990</v>
      </c>
      <c r="C18" s="2">
        <v>1</v>
      </c>
      <c r="D18" s="20" t="s">
        <v>147</v>
      </c>
      <c r="E18" s="3"/>
      <c r="F18" s="3" t="s">
        <v>150</v>
      </c>
      <c r="G18" s="3" t="s">
        <v>149</v>
      </c>
    </row>
    <row r="19" spans="1:7" s="7" customFormat="1" x14ac:dyDescent="0.2">
      <c r="A19" s="1">
        <v>35573</v>
      </c>
      <c r="B19" s="20">
        <v>83490</v>
      </c>
      <c r="C19" s="2">
        <v>1</v>
      </c>
      <c r="D19" s="20" t="s">
        <v>9</v>
      </c>
      <c r="E19" s="3"/>
      <c r="F19" s="3" t="s">
        <v>70</v>
      </c>
      <c r="G19" s="3" t="s">
        <v>69</v>
      </c>
    </row>
    <row r="20" spans="1:7" x14ac:dyDescent="0.2">
      <c r="A20" s="1">
        <v>35573</v>
      </c>
      <c r="B20" s="20">
        <v>83490</v>
      </c>
      <c r="C20" s="2">
        <v>1</v>
      </c>
      <c r="D20" s="20" t="s">
        <v>28</v>
      </c>
      <c r="E20" s="3"/>
      <c r="F20" s="3" t="s">
        <v>86</v>
      </c>
      <c r="G20" s="3" t="s">
        <v>85</v>
      </c>
    </row>
    <row r="21" spans="1:7" x14ac:dyDescent="0.2">
      <c r="A21" s="1">
        <v>35573</v>
      </c>
      <c r="B21" s="20">
        <v>48990</v>
      </c>
      <c r="C21" s="2">
        <v>1</v>
      </c>
      <c r="D21" s="20" t="s">
        <v>59</v>
      </c>
      <c r="E21" s="3"/>
      <c r="F21" s="3" t="s">
        <v>108</v>
      </c>
      <c r="G21" s="3" t="s">
        <v>107</v>
      </c>
    </row>
    <row r="22" spans="1:7" s="7" customFormat="1" x14ac:dyDescent="0.2">
      <c r="A22" s="1">
        <v>35573</v>
      </c>
      <c r="B22" s="20">
        <v>51990</v>
      </c>
      <c r="C22" s="2">
        <v>1</v>
      </c>
      <c r="D22" s="20" t="s">
        <v>207</v>
      </c>
      <c r="E22" s="3"/>
      <c r="F22" s="3" t="s">
        <v>86</v>
      </c>
      <c r="G22" s="3" t="s">
        <v>209</v>
      </c>
    </row>
    <row r="23" spans="1:7" x14ac:dyDescent="0.2">
      <c r="A23" s="1">
        <v>35573</v>
      </c>
      <c r="B23" s="20">
        <v>76690</v>
      </c>
      <c r="C23" s="2">
        <v>1</v>
      </c>
      <c r="D23" s="20" t="s">
        <v>238</v>
      </c>
      <c r="E23" s="3"/>
      <c r="F23" s="3" t="s">
        <v>239</v>
      </c>
      <c r="G23" s="3" t="s">
        <v>240</v>
      </c>
    </row>
    <row r="24" spans="1:7" x14ac:dyDescent="0.2">
      <c r="A24" s="1">
        <v>35579</v>
      </c>
      <c r="B24" s="20">
        <v>83490</v>
      </c>
      <c r="C24" s="2">
        <v>1</v>
      </c>
      <c r="D24" s="20" t="s">
        <v>57</v>
      </c>
      <c r="E24" s="3"/>
      <c r="F24" s="3" t="s">
        <v>70</v>
      </c>
      <c r="G24" s="3" t="s">
        <v>105</v>
      </c>
    </row>
    <row r="25" spans="1:7" x14ac:dyDescent="0.2">
      <c r="A25" s="1">
        <v>35579</v>
      </c>
      <c r="B25" s="20">
        <v>72990</v>
      </c>
      <c r="C25" s="2">
        <v>1</v>
      </c>
      <c r="D25" s="20" t="s">
        <v>116</v>
      </c>
      <c r="E25" s="3"/>
      <c r="F25" s="3" t="s">
        <v>119</v>
      </c>
      <c r="G25" s="3" t="s">
        <v>118</v>
      </c>
    </row>
    <row r="26" spans="1:7" s="7" customFormat="1" x14ac:dyDescent="0.2">
      <c r="A26" s="4">
        <v>35579</v>
      </c>
      <c r="B26" s="21">
        <v>112990</v>
      </c>
      <c r="C26" s="5">
        <v>1</v>
      </c>
      <c r="D26" s="21" t="s">
        <v>130</v>
      </c>
      <c r="E26" s="6"/>
      <c r="F26" s="6" t="s">
        <v>131</v>
      </c>
      <c r="G26" s="6" t="s">
        <v>132</v>
      </c>
    </row>
    <row r="27" spans="1:7" s="7" customFormat="1" x14ac:dyDescent="0.2">
      <c r="A27" s="1">
        <v>35580</v>
      </c>
      <c r="B27" s="20">
        <v>166480</v>
      </c>
      <c r="C27" s="2">
        <v>1</v>
      </c>
      <c r="D27" s="20" t="s">
        <v>133</v>
      </c>
      <c r="E27" s="3" t="s">
        <v>134</v>
      </c>
      <c r="F27" s="3" t="s">
        <v>135</v>
      </c>
      <c r="G27" s="3" t="s">
        <v>136</v>
      </c>
    </row>
    <row r="28" spans="1:7" x14ac:dyDescent="0.2">
      <c r="A28" s="1">
        <v>35580</v>
      </c>
      <c r="B28" s="20">
        <v>167980</v>
      </c>
      <c r="C28" s="2">
        <v>1</v>
      </c>
      <c r="D28" s="26" t="s">
        <v>359</v>
      </c>
      <c r="E28" s="3" t="s">
        <v>134</v>
      </c>
      <c r="F28" s="3" t="s">
        <v>53</v>
      </c>
      <c r="G28" s="3" t="s">
        <v>161</v>
      </c>
    </row>
    <row r="29" spans="1:7" s="7" customFormat="1" x14ac:dyDescent="0.2">
      <c r="A29" s="1">
        <v>35580</v>
      </c>
      <c r="B29" s="20">
        <v>56990</v>
      </c>
      <c r="C29" s="2">
        <v>1</v>
      </c>
      <c r="D29" s="20" t="s">
        <v>55</v>
      </c>
      <c r="E29" s="3"/>
      <c r="F29" s="3" t="s">
        <v>198</v>
      </c>
      <c r="G29" s="3" t="s">
        <v>199</v>
      </c>
    </row>
    <row r="30" spans="1:7" x14ac:dyDescent="0.2">
      <c r="A30" s="1">
        <v>35583</v>
      </c>
      <c r="B30" s="20">
        <v>40000</v>
      </c>
      <c r="C30" s="2">
        <v>1</v>
      </c>
      <c r="D30" s="20" t="s">
        <v>20</v>
      </c>
      <c r="E30" s="3"/>
      <c r="F30" s="3" t="s">
        <v>174</v>
      </c>
      <c r="G30" s="3" t="s">
        <v>173</v>
      </c>
    </row>
    <row r="31" spans="1:7" s="7" customFormat="1" x14ac:dyDescent="0.2">
      <c r="A31" s="4">
        <v>35586</v>
      </c>
      <c r="B31" s="21">
        <v>55490</v>
      </c>
      <c r="C31" s="5">
        <v>1</v>
      </c>
      <c r="D31" s="21" t="s">
        <v>27</v>
      </c>
      <c r="E31" s="6"/>
      <c r="F31" s="6" t="s">
        <v>84</v>
      </c>
      <c r="G31" s="6" t="s">
        <v>179</v>
      </c>
    </row>
    <row r="32" spans="1:7" x14ac:dyDescent="0.2">
      <c r="A32" s="4">
        <v>35586</v>
      </c>
      <c r="B32" s="21">
        <v>55490</v>
      </c>
      <c r="C32" s="5">
        <v>1</v>
      </c>
      <c r="D32" s="21" t="s">
        <v>32</v>
      </c>
      <c r="E32" s="6"/>
      <c r="F32" s="6" t="s">
        <v>84</v>
      </c>
      <c r="G32" s="6" t="s">
        <v>181</v>
      </c>
    </row>
    <row r="33" spans="1:7" x14ac:dyDescent="0.2">
      <c r="A33" s="1">
        <v>35587</v>
      </c>
      <c r="B33" s="20">
        <v>48990</v>
      </c>
      <c r="C33" s="2">
        <v>1</v>
      </c>
      <c r="D33" s="20" t="s">
        <v>112</v>
      </c>
      <c r="E33" s="3"/>
      <c r="F33" s="3" t="s">
        <v>115</v>
      </c>
      <c r="G33" s="3" t="s">
        <v>114</v>
      </c>
    </row>
    <row r="34" spans="1:7" s="7" customFormat="1" x14ac:dyDescent="0.2">
      <c r="A34" s="1">
        <v>35587</v>
      </c>
      <c r="B34" s="20">
        <v>62990</v>
      </c>
      <c r="C34" s="2">
        <v>1</v>
      </c>
      <c r="D34" s="20" t="s">
        <v>63</v>
      </c>
      <c r="E34" s="3"/>
      <c r="F34" s="3" t="s">
        <v>202</v>
      </c>
      <c r="G34" s="3" t="s">
        <v>203</v>
      </c>
    </row>
    <row r="35" spans="1:7" s="7" customFormat="1" x14ac:dyDescent="0.2">
      <c r="A35" s="4">
        <v>35590</v>
      </c>
      <c r="B35" s="21">
        <v>63290</v>
      </c>
      <c r="C35" s="5">
        <v>1</v>
      </c>
      <c r="D35" s="21" t="s">
        <v>14</v>
      </c>
      <c r="E35" s="6"/>
      <c r="F35" s="6" t="s">
        <v>166</v>
      </c>
      <c r="G35" s="6" t="s">
        <v>167</v>
      </c>
    </row>
    <row r="36" spans="1:7" x14ac:dyDescent="0.2">
      <c r="A36" s="4">
        <v>35590</v>
      </c>
      <c r="B36" s="21">
        <v>63290</v>
      </c>
      <c r="C36" s="5">
        <v>1</v>
      </c>
      <c r="D36" s="21" t="s">
        <v>18</v>
      </c>
      <c r="E36" s="6"/>
      <c r="F36" s="6" t="s">
        <v>166</v>
      </c>
      <c r="G36" s="6" t="s">
        <v>170</v>
      </c>
    </row>
    <row r="37" spans="1:7" x14ac:dyDescent="0.2">
      <c r="A37" s="1">
        <v>35590</v>
      </c>
      <c r="B37" s="20">
        <v>97265</v>
      </c>
      <c r="C37" s="2">
        <v>1</v>
      </c>
      <c r="D37" s="20" t="s">
        <v>47</v>
      </c>
      <c r="E37" s="3"/>
      <c r="F37" s="3" t="s">
        <v>195</v>
      </c>
      <c r="G37" s="3" t="s">
        <v>196</v>
      </c>
    </row>
    <row r="38" spans="1:7" s="7" customFormat="1" x14ac:dyDescent="0.2">
      <c r="A38" s="1">
        <v>35594</v>
      </c>
      <c r="B38" s="20">
        <v>105000</v>
      </c>
      <c r="C38" s="2">
        <v>1</v>
      </c>
      <c r="D38" s="20" t="s">
        <v>24</v>
      </c>
      <c r="E38" s="3"/>
      <c r="F38" s="3" t="s">
        <v>79</v>
      </c>
      <c r="G38" s="3" t="s">
        <v>80</v>
      </c>
    </row>
    <row r="39" spans="1:7" x14ac:dyDescent="0.2">
      <c r="A39" s="1">
        <v>35594</v>
      </c>
      <c r="B39" s="20">
        <v>43990</v>
      </c>
      <c r="C39" s="2">
        <v>1</v>
      </c>
      <c r="D39" s="20" t="s">
        <v>143</v>
      </c>
      <c r="E39" s="3" t="s">
        <v>144</v>
      </c>
      <c r="F39" s="3" t="s">
        <v>128</v>
      </c>
      <c r="G39" s="3" t="s">
        <v>145</v>
      </c>
    </row>
    <row r="40" spans="1:7" x14ac:dyDescent="0.2">
      <c r="A40" s="1">
        <v>35594</v>
      </c>
      <c r="B40" s="20">
        <v>43990</v>
      </c>
      <c r="C40" s="2">
        <v>2</v>
      </c>
      <c r="D40" s="20" t="s">
        <v>143</v>
      </c>
      <c r="E40" s="3"/>
      <c r="F40" s="3" t="s">
        <v>146</v>
      </c>
      <c r="G40" s="3" t="s">
        <v>145</v>
      </c>
    </row>
    <row r="41" spans="1:7" x14ac:dyDescent="0.2">
      <c r="A41" s="1">
        <v>35594</v>
      </c>
      <c r="B41" s="20">
        <v>82990</v>
      </c>
      <c r="C41" s="2">
        <v>1</v>
      </c>
      <c r="D41" s="20" t="s">
        <v>151</v>
      </c>
      <c r="E41" s="3"/>
      <c r="F41" s="3" t="s">
        <v>152</v>
      </c>
      <c r="G41" s="3" t="s">
        <v>153</v>
      </c>
    </row>
    <row r="42" spans="1:7" s="7" customFormat="1" x14ac:dyDescent="0.2">
      <c r="A42" s="1">
        <v>35594</v>
      </c>
      <c r="B42" s="20">
        <v>68490</v>
      </c>
      <c r="C42" s="2">
        <v>1</v>
      </c>
      <c r="D42" s="20" t="s">
        <v>154</v>
      </c>
      <c r="E42" s="3"/>
      <c r="F42" s="3" t="s">
        <v>70</v>
      </c>
      <c r="G42" s="3" t="s">
        <v>156</v>
      </c>
    </row>
    <row r="43" spans="1:7" x14ac:dyDescent="0.2">
      <c r="A43" s="1">
        <v>35598</v>
      </c>
      <c r="B43" s="20">
        <v>83490</v>
      </c>
      <c r="C43" s="2">
        <v>1</v>
      </c>
      <c r="D43" s="20" t="s">
        <v>11</v>
      </c>
      <c r="E43" s="3"/>
      <c r="F43" s="3" t="s">
        <v>71</v>
      </c>
      <c r="G43" s="3" t="s">
        <v>72</v>
      </c>
    </row>
    <row r="44" spans="1:7" s="7" customFormat="1" x14ac:dyDescent="0.2">
      <c r="A44" s="4">
        <v>35598</v>
      </c>
      <c r="B44" s="21">
        <v>83490</v>
      </c>
      <c r="C44" s="5">
        <v>1</v>
      </c>
      <c r="D44" s="21" t="s">
        <v>16</v>
      </c>
      <c r="E44" s="6"/>
      <c r="F44" s="6" t="s">
        <v>168</v>
      </c>
      <c r="G44" s="6" t="s">
        <v>169</v>
      </c>
    </row>
    <row r="45" spans="1:7" s="7" customFormat="1" x14ac:dyDescent="0.2">
      <c r="A45" s="4">
        <v>35598</v>
      </c>
      <c r="B45" s="21">
        <v>53990</v>
      </c>
      <c r="C45" s="5">
        <v>1</v>
      </c>
      <c r="D45" s="21" t="s">
        <v>19</v>
      </c>
      <c r="E45" s="6"/>
      <c r="F45" s="6" t="s">
        <v>168</v>
      </c>
      <c r="G45" s="6" t="s">
        <v>171</v>
      </c>
    </row>
    <row r="46" spans="1:7" s="7" customFormat="1" x14ac:dyDescent="0.2">
      <c r="A46" s="1">
        <v>35598</v>
      </c>
      <c r="B46" s="20">
        <v>83490</v>
      </c>
      <c r="C46" s="2">
        <v>1</v>
      </c>
      <c r="D46" s="26" t="s">
        <v>360</v>
      </c>
      <c r="E46" s="3"/>
      <c r="F46" s="3" t="s">
        <v>175</v>
      </c>
      <c r="G46" s="3" t="s">
        <v>176</v>
      </c>
    </row>
    <row r="47" spans="1:7" x14ac:dyDescent="0.2">
      <c r="A47" s="1">
        <v>35604</v>
      </c>
      <c r="B47" s="20">
        <v>55790</v>
      </c>
      <c r="C47" s="2">
        <v>1</v>
      </c>
      <c r="D47" s="20" t="s">
        <v>40</v>
      </c>
      <c r="E47" s="3"/>
      <c r="F47" s="3" t="s">
        <v>187</v>
      </c>
      <c r="G47" s="3" t="s">
        <v>188</v>
      </c>
    </row>
    <row r="48" spans="1:7" x14ac:dyDescent="0.2">
      <c r="A48" s="1">
        <v>35606</v>
      </c>
      <c r="B48" s="20">
        <v>45140</v>
      </c>
      <c r="C48" s="2">
        <v>1</v>
      </c>
      <c r="D48" s="20" t="s">
        <v>36</v>
      </c>
      <c r="E48" s="3"/>
      <c r="F48" s="3" t="s">
        <v>93</v>
      </c>
      <c r="G48" s="3" t="s">
        <v>92</v>
      </c>
    </row>
    <row r="49" spans="1:7" x14ac:dyDescent="0.2">
      <c r="A49" s="1">
        <v>35607</v>
      </c>
      <c r="B49" s="20">
        <v>85990</v>
      </c>
      <c r="C49" s="2">
        <v>1</v>
      </c>
      <c r="D49" s="20" t="s">
        <v>126</v>
      </c>
      <c r="E49" s="3" t="s">
        <v>127</v>
      </c>
      <c r="F49" s="3" t="s">
        <v>128</v>
      </c>
      <c r="G49" s="3" t="s">
        <v>129</v>
      </c>
    </row>
    <row r="50" spans="1:7" s="7" customFormat="1" x14ac:dyDescent="0.2">
      <c r="A50" s="1">
        <v>35607</v>
      </c>
      <c r="B50" s="20">
        <v>81490</v>
      </c>
      <c r="C50" s="2">
        <v>1</v>
      </c>
      <c r="D50" s="20" t="s">
        <v>204</v>
      </c>
      <c r="E50" s="3"/>
      <c r="F50" s="3" t="s">
        <v>205</v>
      </c>
      <c r="G50" s="3" t="s">
        <v>206</v>
      </c>
    </row>
    <row r="51" spans="1:7" x14ac:dyDescent="0.2">
      <c r="A51" s="1">
        <v>35608</v>
      </c>
      <c r="B51" s="20">
        <v>86490</v>
      </c>
      <c r="C51" s="2">
        <v>1</v>
      </c>
      <c r="D51" s="20" t="s">
        <v>48</v>
      </c>
      <c r="E51" s="3"/>
      <c r="F51" s="3" t="s">
        <v>100</v>
      </c>
      <c r="G51" s="3" t="s">
        <v>99</v>
      </c>
    </row>
    <row r="52" spans="1:7" s="7" customFormat="1" x14ac:dyDescent="0.2">
      <c r="A52" s="1">
        <v>35618</v>
      </c>
      <c r="B52" s="20">
        <v>74765</v>
      </c>
      <c r="C52" s="2">
        <v>1</v>
      </c>
      <c r="D52" s="20" t="s">
        <v>43</v>
      </c>
      <c r="E52" s="3"/>
      <c r="F52" s="3" t="s">
        <v>192</v>
      </c>
      <c r="G52" s="3" t="s">
        <v>193</v>
      </c>
    </row>
    <row r="53" spans="1:7" x14ac:dyDescent="0.2">
      <c r="A53" s="1">
        <v>35620</v>
      </c>
      <c r="B53" s="20">
        <v>86212</v>
      </c>
      <c r="C53" s="2">
        <v>1</v>
      </c>
      <c r="D53" s="20" t="s">
        <v>44</v>
      </c>
      <c r="E53" s="3"/>
      <c r="F53" s="3" t="s">
        <v>98</v>
      </c>
      <c r="G53" s="3" t="s">
        <v>97</v>
      </c>
    </row>
    <row r="54" spans="1:7" x14ac:dyDescent="0.2">
      <c r="A54" s="1">
        <v>35620</v>
      </c>
      <c r="B54" s="20">
        <v>50123</v>
      </c>
      <c r="C54" s="2">
        <v>1</v>
      </c>
      <c r="D54" s="20" t="s">
        <v>210</v>
      </c>
      <c r="E54" s="3"/>
      <c r="F54" s="3" t="s">
        <v>98</v>
      </c>
      <c r="G54" s="3" t="s">
        <v>212</v>
      </c>
    </row>
    <row r="55" spans="1:7" s="7" customFormat="1" x14ac:dyDescent="0.2">
      <c r="A55" s="4">
        <v>35625</v>
      </c>
      <c r="B55" s="21">
        <v>87990</v>
      </c>
      <c r="C55" s="5">
        <v>1</v>
      </c>
      <c r="D55" s="21" t="s">
        <v>54</v>
      </c>
      <c r="E55" s="6"/>
      <c r="F55" s="6" t="s">
        <v>102</v>
      </c>
      <c r="G55" s="6" t="s">
        <v>103</v>
      </c>
    </row>
    <row r="56" spans="1:7" s="7" customFormat="1" x14ac:dyDescent="0.2">
      <c r="A56" s="1">
        <v>35627</v>
      </c>
      <c r="B56" s="20">
        <v>85740</v>
      </c>
      <c r="C56" s="2">
        <v>1</v>
      </c>
      <c r="D56" s="20" t="s">
        <v>38</v>
      </c>
      <c r="E56" s="3"/>
      <c r="F56" s="3" t="s">
        <v>185</v>
      </c>
      <c r="G56" s="3" t="s">
        <v>184</v>
      </c>
    </row>
    <row r="57" spans="1:7" x14ac:dyDescent="0.2">
      <c r="A57" s="1">
        <v>35632</v>
      </c>
      <c r="B57" s="20">
        <v>69190</v>
      </c>
      <c r="C57" s="2">
        <v>1</v>
      </c>
      <c r="D57" s="20" t="s">
        <v>41</v>
      </c>
      <c r="E57" s="3"/>
      <c r="F57" s="3" t="s">
        <v>191</v>
      </c>
      <c r="G57" s="3" t="s">
        <v>190</v>
      </c>
    </row>
    <row r="58" spans="1:7" x14ac:dyDescent="0.2">
      <c r="A58" s="1">
        <v>35632</v>
      </c>
      <c r="B58" s="20">
        <v>125000</v>
      </c>
      <c r="C58" s="2">
        <v>1</v>
      </c>
      <c r="D58" s="20" t="s">
        <v>216</v>
      </c>
      <c r="E58" s="3"/>
      <c r="F58" s="3" t="s">
        <v>70</v>
      </c>
      <c r="G58" s="3" t="s">
        <v>217</v>
      </c>
    </row>
    <row r="59" spans="1:7" s="7" customFormat="1" x14ac:dyDescent="0.2">
      <c r="A59" s="1">
        <v>35633</v>
      </c>
      <c r="B59" s="20">
        <v>62990</v>
      </c>
      <c r="C59" s="2">
        <v>1</v>
      </c>
      <c r="D59" s="20" t="s">
        <v>61</v>
      </c>
      <c r="E59" s="3"/>
      <c r="F59" s="3" t="s">
        <v>200</v>
      </c>
      <c r="G59" s="3" t="s">
        <v>201</v>
      </c>
    </row>
    <row r="60" spans="1:7" s="7" customFormat="1" x14ac:dyDescent="0.2">
      <c r="A60" s="1">
        <v>35634</v>
      </c>
      <c r="B60" s="20">
        <v>40980</v>
      </c>
      <c r="C60" s="2">
        <v>1</v>
      </c>
      <c r="D60" s="20" t="s">
        <v>245</v>
      </c>
      <c r="E60" s="3"/>
      <c r="F60" s="3" t="s">
        <v>249</v>
      </c>
      <c r="G60" s="3" t="s">
        <v>248</v>
      </c>
    </row>
    <row r="61" spans="1:7" x14ac:dyDescent="0.2">
      <c r="A61" s="1">
        <v>35636</v>
      </c>
      <c r="B61" s="20">
        <v>125000</v>
      </c>
      <c r="C61" s="2">
        <v>1</v>
      </c>
      <c r="D61" s="20" t="s">
        <v>213</v>
      </c>
      <c r="E61" s="3"/>
      <c r="F61" s="3" t="s">
        <v>70</v>
      </c>
      <c r="G61" s="3" t="s">
        <v>215</v>
      </c>
    </row>
    <row r="62" spans="1:7" x14ac:dyDescent="0.2">
      <c r="A62" s="1">
        <v>35642</v>
      </c>
      <c r="B62" s="20">
        <v>145000</v>
      </c>
      <c r="C62" s="2">
        <v>1</v>
      </c>
      <c r="D62" s="20" t="s">
        <v>256</v>
      </c>
      <c r="E62" s="3"/>
      <c r="F62" s="3" t="s">
        <v>257</v>
      </c>
      <c r="G62" s="3" t="s">
        <v>258</v>
      </c>
    </row>
    <row r="63" spans="1:7" s="7" customFormat="1" x14ac:dyDescent="0.2">
      <c r="A63" s="4">
        <v>35643</v>
      </c>
      <c r="B63" s="21">
        <v>75915</v>
      </c>
      <c r="C63" s="5">
        <v>1</v>
      </c>
      <c r="D63" s="21" t="s">
        <v>42</v>
      </c>
      <c r="E63" s="6"/>
      <c r="F63" s="6" t="s">
        <v>94</v>
      </c>
      <c r="G63" s="6" t="s">
        <v>95</v>
      </c>
    </row>
    <row r="64" spans="1:7" x14ac:dyDescent="0.2">
      <c r="A64" s="4">
        <v>35643</v>
      </c>
      <c r="B64" s="21">
        <v>53790</v>
      </c>
      <c r="C64" s="5">
        <v>1</v>
      </c>
      <c r="D64" s="21" t="s">
        <v>110</v>
      </c>
      <c r="E64" s="6"/>
      <c r="F64" s="6" t="s">
        <v>66</v>
      </c>
      <c r="G64" s="6" t="s">
        <v>111</v>
      </c>
    </row>
    <row r="65" spans="1:7" x14ac:dyDescent="0.2">
      <c r="A65" s="1">
        <v>35650</v>
      </c>
      <c r="B65" s="20">
        <v>95165</v>
      </c>
      <c r="C65" s="2">
        <v>1</v>
      </c>
      <c r="D65" s="20" t="s">
        <v>45</v>
      </c>
      <c r="E65" s="3"/>
      <c r="F65" s="3" t="s">
        <v>155</v>
      </c>
      <c r="G65" s="3" t="s">
        <v>194</v>
      </c>
    </row>
    <row r="66" spans="1:7" s="7" customFormat="1" x14ac:dyDescent="0.2">
      <c r="A66" s="1">
        <v>35669</v>
      </c>
      <c r="B66" s="20">
        <v>85990</v>
      </c>
      <c r="C66" s="2"/>
      <c r="D66" s="20" t="s">
        <v>218</v>
      </c>
      <c r="E66" s="3"/>
      <c r="F66" s="3" t="s">
        <v>219</v>
      </c>
      <c r="G66" s="3" t="s">
        <v>220</v>
      </c>
    </row>
    <row r="67" spans="1:7" x14ac:dyDescent="0.2">
      <c r="A67" s="1">
        <v>35669</v>
      </c>
      <c r="B67" s="20">
        <v>72000</v>
      </c>
      <c r="C67" s="2">
        <v>2</v>
      </c>
      <c r="D67" s="20" t="s">
        <v>241</v>
      </c>
      <c r="E67" s="3"/>
      <c r="F67" s="3" t="s">
        <v>242</v>
      </c>
      <c r="G67" s="3" t="s">
        <v>243</v>
      </c>
    </row>
    <row r="68" spans="1:7" s="7" customFormat="1" x14ac:dyDescent="0.2">
      <c r="A68" s="1">
        <v>35676</v>
      </c>
      <c r="B68" s="20">
        <v>80490</v>
      </c>
      <c r="C68" s="2">
        <v>1</v>
      </c>
      <c r="D68" s="20" t="s">
        <v>140</v>
      </c>
      <c r="E68" s="3"/>
      <c r="F68" s="3" t="s">
        <v>115</v>
      </c>
      <c r="G68" s="3" t="s">
        <v>142</v>
      </c>
    </row>
    <row r="69" spans="1:7" x14ac:dyDescent="0.2">
      <c r="A69" s="1">
        <v>35678</v>
      </c>
      <c r="B69" s="20">
        <v>120000</v>
      </c>
      <c r="C69" s="2">
        <v>1</v>
      </c>
      <c r="D69" s="20" t="s">
        <v>137</v>
      </c>
      <c r="E69" s="3"/>
      <c r="F69" s="3" t="s">
        <v>70</v>
      </c>
      <c r="G69" s="3" t="s">
        <v>139</v>
      </c>
    </row>
    <row r="70" spans="1:7" x14ac:dyDescent="0.2">
      <c r="A70" s="1">
        <v>35699</v>
      </c>
      <c r="B70" s="20">
        <v>48990</v>
      </c>
      <c r="C70" s="2">
        <v>1</v>
      </c>
      <c r="D70" s="20" t="s">
        <v>34</v>
      </c>
      <c r="E70" s="3"/>
      <c r="F70" s="3" t="s">
        <v>182</v>
      </c>
      <c r="G70" s="3" t="s">
        <v>183</v>
      </c>
    </row>
    <row r="71" spans="1:7" x14ac:dyDescent="0.2">
      <c r="A71" s="1">
        <v>35706</v>
      </c>
      <c r="B71" s="20">
        <v>79500</v>
      </c>
      <c r="C71" s="2">
        <v>1</v>
      </c>
      <c r="D71" s="20" t="s">
        <v>22</v>
      </c>
      <c r="E71" s="3"/>
      <c r="F71" s="3" t="s">
        <v>77</v>
      </c>
      <c r="G71" s="3" t="s">
        <v>78</v>
      </c>
    </row>
    <row r="72" spans="1:7" s="7" customFormat="1" x14ac:dyDescent="0.2">
      <c r="A72" s="1">
        <v>35709</v>
      </c>
      <c r="B72" s="20">
        <v>108000</v>
      </c>
      <c r="C72" s="2">
        <v>1</v>
      </c>
      <c r="D72" s="20" t="s">
        <v>29</v>
      </c>
      <c r="E72" s="3"/>
      <c r="F72" s="3" t="s">
        <v>70</v>
      </c>
      <c r="G72" s="3" t="s">
        <v>180</v>
      </c>
    </row>
    <row r="73" spans="1:7" x14ac:dyDescent="0.2">
      <c r="A73" s="1">
        <v>35717</v>
      </c>
      <c r="B73" s="20">
        <v>95000</v>
      </c>
      <c r="C73" s="2">
        <v>1</v>
      </c>
      <c r="D73" s="20" t="s">
        <v>120</v>
      </c>
      <c r="E73" s="3"/>
      <c r="F73" s="3" t="s">
        <v>70</v>
      </c>
      <c r="G73" s="3" t="s">
        <v>122</v>
      </c>
    </row>
    <row r="74" spans="1:7" s="7" customFormat="1" x14ac:dyDescent="0.2">
      <c r="A74" s="1">
        <v>35726</v>
      </c>
      <c r="B74" s="20">
        <v>112000</v>
      </c>
      <c r="C74" s="2">
        <v>1</v>
      </c>
      <c r="D74" s="20" t="s">
        <v>252</v>
      </c>
      <c r="E74" s="3"/>
      <c r="F74" s="3" t="s">
        <v>255</v>
      </c>
      <c r="G74" s="3" t="s">
        <v>254</v>
      </c>
    </row>
    <row r="75" spans="1:7" x14ac:dyDescent="0.2">
      <c r="A75" s="1">
        <v>35734</v>
      </c>
      <c r="B75" s="20">
        <v>59000</v>
      </c>
      <c r="C75" s="2">
        <v>1</v>
      </c>
      <c r="D75" s="20" t="s">
        <v>231</v>
      </c>
      <c r="E75" s="3"/>
      <c r="F75" s="3" t="s">
        <v>234</v>
      </c>
      <c r="G75" s="3" t="s">
        <v>233</v>
      </c>
    </row>
    <row r="76" spans="1:7" s="7" customFormat="1" x14ac:dyDescent="0.2">
      <c r="A76" s="4">
        <v>35737</v>
      </c>
      <c r="B76" s="21">
        <v>55115</v>
      </c>
      <c r="C76" s="5">
        <v>1</v>
      </c>
      <c r="D76" s="21" t="s">
        <v>31</v>
      </c>
      <c r="E76" s="6"/>
      <c r="F76" s="6" t="s">
        <v>87</v>
      </c>
      <c r="G76" s="6" t="s">
        <v>88</v>
      </c>
    </row>
    <row r="77" spans="1:7" x14ac:dyDescent="0.2">
      <c r="A77" s="4">
        <v>35740</v>
      </c>
      <c r="B77" s="21">
        <v>97865</v>
      </c>
      <c r="C77" s="5">
        <v>1</v>
      </c>
      <c r="D77" s="21" t="s">
        <v>221</v>
      </c>
      <c r="E77" s="6"/>
      <c r="F77" s="6" t="s">
        <v>222</v>
      </c>
      <c r="G77" s="6" t="s">
        <v>223</v>
      </c>
    </row>
    <row r="78" spans="1:7" x14ac:dyDescent="0.2">
      <c r="A78" s="1">
        <v>35741</v>
      </c>
      <c r="B78" s="20">
        <v>99265</v>
      </c>
      <c r="C78" s="2">
        <v>1</v>
      </c>
      <c r="D78" s="20" t="s">
        <v>159</v>
      </c>
      <c r="E78" s="3"/>
      <c r="F78" s="3" t="s">
        <v>155</v>
      </c>
      <c r="G78" s="3" t="s">
        <v>160</v>
      </c>
    </row>
    <row r="79" spans="1:7" s="7" customFormat="1" x14ac:dyDescent="0.2">
      <c r="A79" s="1">
        <v>35753</v>
      </c>
      <c r="B79" s="20">
        <v>95000</v>
      </c>
      <c r="C79" s="2">
        <v>1</v>
      </c>
      <c r="D79" s="20" t="s">
        <v>62</v>
      </c>
      <c r="E79" s="3"/>
      <c r="F79" s="3" t="s">
        <v>89</v>
      </c>
      <c r="G79" s="3" t="s">
        <v>109</v>
      </c>
    </row>
    <row r="80" spans="1:7" s="7" customFormat="1" x14ac:dyDescent="0.2">
      <c r="A80" s="1">
        <v>35769</v>
      </c>
      <c r="B80" s="20">
        <v>95490</v>
      </c>
      <c r="C80" s="2">
        <v>1</v>
      </c>
      <c r="D80" s="20" t="s">
        <v>10</v>
      </c>
      <c r="E80" s="3"/>
      <c r="F80" s="3" t="s">
        <v>162</v>
      </c>
      <c r="G80" s="3" t="s">
        <v>163</v>
      </c>
    </row>
    <row r="81" spans="1:7" x14ac:dyDescent="0.2">
      <c r="A81" s="1">
        <v>35769</v>
      </c>
      <c r="B81" s="20">
        <v>102190</v>
      </c>
      <c r="C81" s="2">
        <v>1</v>
      </c>
      <c r="D81" s="20" t="s">
        <v>49</v>
      </c>
      <c r="E81" s="3"/>
      <c r="F81" s="3" t="s">
        <v>162</v>
      </c>
      <c r="G81" s="3" t="s">
        <v>197</v>
      </c>
    </row>
    <row r="82" spans="1:7" x14ac:dyDescent="0.2">
      <c r="A82" s="4">
        <v>35775</v>
      </c>
      <c r="B82" s="21">
        <v>130000</v>
      </c>
      <c r="C82" s="5">
        <v>2</v>
      </c>
      <c r="D82" s="21" t="s">
        <v>44</v>
      </c>
      <c r="E82" s="6"/>
      <c r="F82" s="6" t="s">
        <v>96</v>
      </c>
      <c r="G82" s="6" t="s">
        <v>97</v>
      </c>
    </row>
    <row r="83" spans="1:7" x14ac:dyDescent="0.2">
      <c r="A83" s="4"/>
      <c r="B83" s="21">
        <f>SUM(B2:B82)</f>
        <v>6414325</v>
      </c>
      <c r="C83" s="5"/>
      <c r="D83" s="21"/>
      <c r="E83" s="6"/>
      <c r="F83" s="6"/>
      <c r="G83" s="6"/>
    </row>
    <row r="84" spans="1:7" x14ac:dyDescent="0.2">
      <c r="A84" s="4"/>
      <c r="B84" s="21"/>
      <c r="C84" s="5"/>
      <c r="D84" s="21"/>
      <c r="E84" s="6"/>
      <c r="F84" s="6"/>
      <c r="G84" s="6"/>
    </row>
    <row r="85" spans="1:7" s="7" customFormat="1" x14ac:dyDescent="0.2">
      <c r="A85" s="1">
        <v>35879</v>
      </c>
      <c r="B85" s="20">
        <v>134500</v>
      </c>
      <c r="C85" s="2">
        <v>2</v>
      </c>
      <c r="D85" s="20" t="s">
        <v>51</v>
      </c>
      <c r="E85" s="3"/>
      <c r="F85" s="3" t="s">
        <v>89</v>
      </c>
      <c r="G85" s="3" t="s">
        <v>101</v>
      </c>
    </row>
    <row r="86" spans="1:7" x14ac:dyDescent="0.2">
      <c r="A86" s="4">
        <v>35894</v>
      </c>
      <c r="B86" s="21">
        <v>121250</v>
      </c>
      <c r="C86" s="5">
        <v>2</v>
      </c>
      <c r="D86" s="21" t="s">
        <v>140</v>
      </c>
      <c r="E86" s="6"/>
      <c r="F86" s="6" t="s">
        <v>141</v>
      </c>
      <c r="G86" s="6" t="s">
        <v>142</v>
      </c>
    </row>
    <row r="87" spans="1:7" x14ac:dyDescent="0.2">
      <c r="A87" s="1">
        <v>35929</v>
      </c>
      <c r="B87" s="20">
        <v>188000</v>
      </c>
      <c r="C87" s="2">
        <v>1</v>
      </c>
      <c r="D87" s="20" t="s">
        <v>224</v>
      </c>
      <c r="E87" s="3" t="s">
        <v>134</v>
      </c>
      <c r="F87" s="3" t="s">
        <v>225</v>
      </c>
      <c r="G87" s="3" t="s">
        <v>226</v>
      </c>
    </row>
    <row r="88" spans="1:7" s="7" customFormat="1" x14ac:dyDescent="0.2">
      <c r="A88" s="1">
        <v>35937</v>
      </c>
      <c r="B88" s="20">
        <v>143000</v>
      </c>
      <c r="C88" s="2">
        <v>2</v>
      </c>
      <c r="D88" s="20" t="s">
        <v>49</v>
      </c>
      <c r="E88" s="3"/>
      <c r="F88" s="3" t="s">
        <v>70</v>
      </c>
      <c r="G88" s="3" t="s">
        <v>197</v>
      </c>
    </row>
    <row r="89" spans="1:7" x14ac:dyDescent="0.2">
      <c r="A89" s="1">
        <v>35949</v>
      </c>
      <c r="B89" s="20">
        <v>107000</v>
      </c>
      <c r="C89" s="2">
        <v>2</v>
      </c>
      <c r="D89" s="20" t="s">
        <v>154</v>
      </c>
      <c r="E89" s="3"/>
      <c r="F89" s="3" t="s">
        <v>155</v>
      </c>
      <c r="G89" s="3" t="s">
        <v>156</v>
      </c>
    </row>
    <row r="90" spans="1:7" s="7" customFormat="1" x14ac:dyDescent="0.2">
      <c r="A90" s="1">
        <v>35972</v>
      </c>
      <c r="B90" s="20">
        <v>78000</v>
      </c>
      <c r="C90" s="2">
        <v>2</v>
      </c>
      <c r="D90" s="20" t="s">
        <v>231</v>
      </c>
      <c r="E90" s="3"/>
      <c r="F90" s="3" t="s">
        <v>232</v>
      </c>
      <c r="G90" s="3" t="s">
        <v>233</v>
      </c>
    </row>
    <row r="91" spans="1:7" s="7" customFormat="1" x14ac:dyDescent="0.2">
      <c r="A91" s="4">
        <v>35989</v>
      </c>
      <c r="B91" s="21">
        <v>137900</v>
      </c>
      <c r="C91" s="5">
        <v>2</v>
      </c>
      <c r="D91" s="21" t="s">
        <v>9</v>
      </c>
      <c r="E91" s="6"/>
      <c r="F91" s="6" t="s">
        <v>68</v>
      </c>
      <c r="G91" s="6" t="s">
        <v>69</v>
      </c>
    </row>
    <row r="92" spans="1:7" s="7" customFormat="1" x14ac:dyDescent="0.2">
      <c r="A92" s="1">
        <v>35991</v>
      </c>
      <c r="B92" s="20">
        <v>81000</v>
      </c>
      <c r="C92" s="2">
        <v>2</v>
      </c>
      <c r="D92" s="20" t="s">
        <v>112</v>
      </c>
      <c r="E92" s="3"/>
      <c r="F92" s="3" t="s">
        <v>113</v>
      </c>
      <c r="G92" s="3" t="s">
        <v>114</v>
      </c>
    </row>
    <row r="93" spans="1:7" s="7" customFormat="1" x14ac:dyDescent="0.2">
      <c r="A93" s="1">
        <v>36014</v>
      </c>
      <c r="B93" s="20">
        <v>117900</v>
      </c>
      <c r="C93" s="2">
        <v>2</v>
      </c>
      <c r="D93" s="20" t="s">
        <v>120</v>
      </c>
      <c r="E93" s="3"/>
      <c r="F93" s="3" t="s">
        <v>121</v>
      </c>
      <c r="G93" s="3" t="s">
        <v>122</v>
      </c>
    </row>
    <row r="94" spans="1:7" s="7" customFormat="1" x14ac:dyDescent="0.2">
      <c r="A94" s="4">
        <v>36028</v>
      </c>
      <c r="B94" s="21">
        <v>68700</v>
      </c>
      <c r="C94" s="5">
        <v>2</v>
      </c>
      <c r="D94" s="21" t="s">
        <v>147</v>
      </c>
      <c r="E94" s="6"/>
      <c r="F94" s="6" t="s">
        <v>148</v>
      </c>
      <c r="G94" s="6" t="s">
        <v>149</v>
      </c>
    </row>
    <row r="95" spans="1:7" x14ac:dyDescent="0.2">
      <c r="A95" s="1">
        <v>36056</v>
      </c>
      <c r="B95" s="20">
        <v>114300</v>
      </c>
      <c r="C95" s="2">
        <v>2</v>
      </c>
      <c r="D95" s="20" t="s">
        <v>20</v>
      </c>
      <c r="E95" s="3"/>
      <c r="F95" s="3" t="s">
        <v>172</v>
      </c>
      <c r="G95" s="3" t="s">
        <v>173</v>
      </c>
    </row>
    <row r="96" spans="1:7" x14ac:dyDescent="0.2">
      <c r="A96" s="4">
        <v>36070</v>
      </c>
      <c r="B96" s="21">
        <v>118250</v>
      </c>
      <c r="C96" s="5">
        <v>2</v>
      </c>
      <c r="D96" s="21" t="s">
        <v>213</v>
      </c>
      <c r="E96" s="6"/>
      <c r="F96" s="6" t="s">
        <v>214</v>
      </c>
      <c r="G96" s="6" t="s">
        <v>215</v>
      </c>
    </row>
    <row r="97" spans="1:7" s="7" customFormat="1" x14ac:dyDescent="0.2">
      <c r="A97" s="1">
        <v>36077</v>
      </c>
      <c r="B97" s="20">
        <v>83000</v>
      </c>
      <c r="C97" s="2">
        <v>2</v>
      </c>
      <c r="D97" s="20" t="s">
        <v>59</v>
      </c>
      <c r="E97" s="3"/>
      <c r="F97" s="3" t="s">
        <v>106</v>
      </c>
      <c r="G97" s="3" t="s">
        <v>107</v>
      </c>
    </row>
    <row r="98" spans="1:7" x14ac:dyDescent="0.2">
      <c r="A98" s="4">
        <v>36091</v>
      </c>
      <c r="B98" s="21">
        <v>194000</v>
      </c>
      <c r="C98" s="5">
        <v>2</v>
      </c>
      <c r="D98" s="21" t="s">
        <v>245</v>
      </c>
      <c r="E98" s="6" t="s">
        <v>246</v>
      </c>
      <c r="F98" s="6" t="s">
        <v>247</v>
      </c>
      <c r="G98" s="6" t="s">
        <v>248</v>
      </c>
    </row>
    <row r="99" spans="1:7" x14ac:dyDescent="0.2">
      <c r="A99" s="4">
        <v>36094</v>
      </c>
      <c r="B99" s="21">
        <v>109000</v>
      </c>
      <c r="C99" s="5">
        <v>2</v>
      </c>
      <c r="D99" s="21" t="s">
        <v>28</v>
      </c>
      <c r="E99" s="6"/>
      <c r="F99" s="6" t="s">
        <v>84</v>
      </c>
      <c r="G99" s="6" t="s">
        <v>85</v>
      </c>
    </row>
    <row r="100" spans="1:7" x14ac:dyDescent="0.2">
      <c r="A100" s="4"/>
      <c r="B100" s="21">
        <f>SUM(B85:B99)</f>
        <v>1795800</v>
      </c>
      <c r="C100" s="5"/>
      <c r="D100" s="21"/>
      <c r="E100" s="6"/>
      <c r="F100" s="6"/>
      <c r="G100" s="6"/>
    </row>
    <row r="101" spans="1:7" x14ac:dyDescent="0.2">
      <c r="A101" s="4"/>
      <c r="B101" s="21"/>
      <c r="C101" s="5"/>
      <c r="D101" s="21"/>
      <c r="E101" s="6"/>
      <c r="F101" s="6"/>
      <c r="G101" s="6"/>
    </row>
    <row r="102" spans="1:7" x14ac:dyDescent="0.2">
      <c r="A102" s="4">
        <v>36210</v>
      </c>
      <c r="B102" s="21">
        <v>133000</v>
      </c>
      <c r="C102" s="5">
        <v>2</v>
      </c>
      <c r="D102" s="21" t="s">
        <v>252</v>
      </c>
      <c r="E102" s="6"/>
      <c r="F102" s="6" t="s">
        <v>253</v>
      </c>
      <c r="G102" s="6" t="s">
        <v>254</v>
      </c>
    </row>
    <row r="103" spans="1:7" s="7" customFormat="1" x14ac:dyDescent="0.2">
      <c r="A103" s="1">
        <v>36230</v>
      </c>
      <c r="B103" s="20">
        <v>83500</v>
      </c>
      <c r="C103" s="2">
        <v>2</v>
      </c>
      <c r="D103" s="20" t="s">
        <v>210</v>
      </c>
      <c r="E103" s="3"/>
      <c r="F103" s="3" t="s">
        <v>211</v>
      </c>
      <c r="G103" s="3" t="s">
        <v>212</v>
      </c>
    </row>
    <row r="104" spans="1:7" x14ac:dyDescent="0.2">
      <c r="A104" s="1">
        <v>36245</v>
      </c>
      <c r="B104" s="20">
        <v>89900</v>
      </c>
      <c r="C104" s="2">
        <v>2</v>
      </c>
      <c r="D104" s="20" t="s">
        <v>207</v>
      </c>
      <c r="E104" s="3"/>
      <c r="F104" s="3" t="s">
        <v>208</v>
      </c>
      <c r="G104" s="3" t="s">
        <v>209</v>
      </c>
    </row>
    <row r="105" spans="1:7" s="7" customFormat="1" x14ac:dyDescent="0.2">
      <c r="A105" s="4">
        <v>36278</v>
      </c>
      <c r="B105" s="21">
        <v>125000</v>
      </c>
      <c r="C105" s="5">
        <v>2</v>
      </c>
      <c r="D105" s="21" t="s">
        <v>38</v>
      </c>
      <c r="E105" s="6"/>
      <c r="F105" s="6" t="s">
        <v>84</v>
      </c>
      <c r="G105" s="6" t="s">
        <v>184</v>
      </c>
    </row>
    <row r="106" spans="1:7" s="7" customFormat="1" x14ac:dyDescent="0.2">
      <c r="A106" s="1">
        <v>36279</v>
      </c>
      <c r="B106" s="20">
        <v>121000</v>
      </c>
      <c r="C106" s="2">
        <v>2</v>
      </c>
      <c r="D106" s="20" t="s">
        <v>41</v>
      </c>
      <c r="E106" s="3"/>
      <c r="F106" s="3" t="s">
        <v>189</v>
      </c>
      <c r="G106" s="3" t="s">
        <v>190</v>
      </c>
    </row>
    <row r="107" spans="1:7" x14ac:dyDescent="0.2">
      <c r="A107" s="4">
        <v>36280</v>
      </c>
      <c r="B107" s="21">
        <v>140000</v>
      </c>
      <c r="C107" s="5">
        <v>2</v>
      </c>
      <c r="D107" s="21" t="s">
        <v>228</v>
      </c>
      <c r="E107" s="6"/>
      <c r="F107" s="6" t="s">
        <v>172</v>
      </c>
      <c r="G107" s="6" t="s">
        <v>229</v>
      </c>
    </row>
    <row r="108" spans="1:7" s="7" customFormat="1" x14ac:dyDescent="0.2">
      <c r="A108" s="4">
        <v>36286</v>
      </c>
      <c r="B108" s="21">
        <v>156000</v>
      </c>
      <c r="C108" s="5">
        <v>2</v>
      </c>
      <c r="D108" s="21" t="s">
        <v>25</v>
      </c>
      <c r="E108" s="6"/>
      <c r="F108" s="6" t="s">
        <v>177</v>
      </c>
      <c r="G108" s="6" t="s">
        <v>178</v>
      </c>
    </row>
    <row r="109" spans="1:7" s="7" customFormat="1" x14ac:dyDescent="0.2">
      <c r="A109" s="1">
        <v>36306</v>
      </c>
      <c r="B109" s="20">
        <v>135000</v>
      </c>
      <c r="C109" s="2">
        <v>2</v>
      </c>
      <c r="D109" s="20" t="s">
        <v>26</v>
      </c>
      <c r="E109" s="3"/>
      <c r="F109" s="3" t="s">
        <v>81</v>
      </c>
      <c r="G109" s="3" t="s">
        <v>82</v>
      </c>
    </row>
    <row r="110" spans="1:7" x14ac:dyDescent="0.2">
      <c r="A110" s="1">
        <v>36307</v>
      </c>
      <c r="B110" s="20">
        <v>115000</v>
      </c>
      <c r="C110" s="2">
        <v>2</v>
      </c>
      <c r="D110" s="26" t="s">
        <v>361</v>
      </c>
      <c r="E110" s="3"/>
      <c r="F110" s="3" t="s">
        <v>175</v>
      </c>
      <c r="G110" s="3" t="s">
        <v>176</v>
      </c>
    </row>
    <row r="111" spans="1:7" s="7" customFormat="1" x14ac:dyDescent="0.2">
      <c r="A111" s="4">
        <v>36312</v>
      </c>
      <c r="B111" s="21">
        <v>130000</v>
      </c>
      <c r="C111" s="5">
        <v>2</v>
      </c>
      <c r="D111" s="21" t="s">
        <v>116</v>
      </c>
      <c r="E111" s="6"/>
      <c r="F111" s="6" t="s">
        <v>117</v>
      </c>
      <c r="G111" s="6" t="s">
        <v>118</v>
      </c>
    </row>
    <row r="112" spans="1:7" x14ac:dyDescent="0.2">
      <c r="A112" s="4">
        <v>36320</v>
      </c>
      <c r="B112" s="21">
        <v>158000</v>
      </c>
      <c r="C112" s="5">
        <v>2</v>
      </c>
      <c r="D112" s="21" t="s">
        <v>48</v>
      </c>
      <c r="E112" s="6"/>
      <c r="F112" s="6" t="s">
        <v>93</v>
      </c>
      <c r="G112" s="6" t="s">
        <v>99</v>
      </c>
    </row>
    <row r="113" spans="1:7" s="7" customFormat="1" x14ac:dyDescent="0.2">
      <c r="A113" s="1">
        <v>36363</v>
      </c>
      <c r="B113" s="20">
        <v>161400</v>
      </c>
      <c r="C113" s="2">
        <v>2</v>
      </c>
      <c r="D113" s="20" t="s">
        <v>137</v>
      </c>
      <c r="E113" s="3"/>
      <c r="F113" s="3" t="s">
        <v>138</v>
      </c>
      <c r="G113" s="3" t="s">
        <v>139</v>
      </c>
    </row>
    <row r="114" spans="1:7" s="7" customFormat="1" x14ac:dyDescent="0.2">
      <c r="A114" s="1">
        <v>36370</v>
      </c>
      <c r="B114" s="20">
        <v>86500</v>
      </c>
      <c r="C114" s="2">
        <v>2</v>
      </c>
      <c r="D114" s="20" t="s">
        <v>36</v>
      </c>
      <c r="E114" s="3"/>
      <c r="F114" s="3" t="s">
        <v>91</v>
      </c>
      <c r="G114" s="3" t="s">
        <v>92</v>
      </c>
    </row>
    <row r="115" spans="1:7" x14ac:dyDescent="0.2">
      <c r="A115" s="1">
        <v>36374</v>
      </c>
      <c r="B115" s="20">
        <v>132000</v>
      </c>
      <c r="C115" s="2">
        <v>2</v>
      </c>
      <c r="D115" s="20" t="s">
        <v>57</v>
      </c>
      <c r="E115" s="3"/>
      <c r="F115" s="3" t="s">
        <v>104</v>
      </c>
      <c r="G115" s="3" t="s">
        <v>105</v>
      </c>
    </row>
    <row r="116" spans="1:7" x14ac:dyDescent="0.2">
      <c r="A116" s="1"/>
      <c r="B116" s="20">
        <f>SUM(B102:B115)</f>
        <v>1766300</v>
      </c>
      <c r="C116" s="2"/>
      <c r="D116" s="20"/>
      <c r="E116" s="3"/>
      <c r="F116" s="3"/>
      <c r="G116" s="3"/>
    </row>
    <row r="117" spans="1:7" x14ac:dyDescent="0.2">
      <c r="A117" s="1"/>
      <c r="B117" s="20"/>
      <c r="C117" s="2"/>
      <c r="D117" s="20"/>
      <c r="E117" s="3"/>
      <c r="F117" s="3"/>
      <c r="G117" s="3"/>
    </row>
    <row r="118" spans="1:7" x14ac:dyDescent="0.2">
      <c r="A118" s="4">
        <v>36553</v>
      </c>
      <c r="B118" s="21">
        <v>175000</v>
      </c>
      <c r="C118" s="5">
        <v>2</v>
      </c>
      <c r="D118" s="21" t="s">
        <v>45</v>
      </c>
      <c r="E118" s="6" t="s">
        <v>292</v>
      </c>
      <c r="F118" s="6" t="s">
        <v>46</v>
      </c>
      <c r="G118" s="6" t="s">
        <v>194</v>
      </c>
    </row>
    <row r="119" spans="1:7" s="7" customFormat="1" x14ac:dyDescent="0.2">
      <c r="A119" s="1">
        <v>36635</v>
      </c>
      <c r="B119" s="20">
        <v>50000</v>
      </c>
      <c r="C119" s="2">
        <v>3</v>
      </c>
      <c r="D119" s="20" t="s">
        <v>143</v>
      </c>
      <c r="E119" s="3" t="s">
        <v>128</v>
      </c>
      <c r="F119" s="3" t="s">
        <v>277</v>
      </c>
      <c r="G119" s="3" t="s">
        <v>145</v>
      </c>
    </row>
    <row r="120" spans="1:7" x14ac:dyDescent="0.2">
      <c r="A120" s="4">
        <v>36643</v>
      </c>
      <c r="B120" s="21">
        <v>95000</v>
      </c>
      <c r="C120" s="5">
        <v>2</v>
      </c>
      <c r="D120" s="21" t="s">
        <v>61</v>
      </c>
      <c r="E120" s="6" t="s">
        <v>296</v>
      </c>
      <c r="F120" s="6" t="s">
        <v>297</v>
      </c>
      <c r="G120" s="6" t="s">
        <v>201</v>
      </c>
    </row>
    <row r="121" spans="1:7" x14ac:dyDescent="0.2">
      <c r="A121" s="1">
        <v>36643</v>
      </c>
      <c r="B121" s="20">
        <v>140000</v>
      </c>
      <c r="C121" s="2">
        <v>2</v>
      </c>
      <c r="D121" s="20" t="s">
        <v>204</v>
      </c>
      <c r="E121" s="3" t="s">
        <v>299</v>
      </c>
      <c r="F121" s="3" t="s">
        <v>300</v>
      </c>
      <c r="G121" s="3" t="s">
        <v>206</v>
      </c>
    </row>
    <row r="122" spans="1:7" s="7" customFormat="1" x14ac:dyDescent="0.2">
      <c r="A122" s="1">
        <v>36752</v>
      </c>
      <c r="B122" s="20">
        <v>140000</v>
      </c>
      <c r="C122" s="2">
        <v>2</v>
      </c>
      <c r="D122" s="20" t="s">
        <v>0</v>
      </c>
      <c r="E122" s="3" t="s">
        <v>267</v>
      </c>
      <c r="F122" s="3" t="s">
        <v>268</v>
      </c>
      <c r="G122" s="3" t="s">
        <v>3</v>
      </c>
    </row>
    <row r="123" spans="1:7" s="7" customFormat="1" x14ac:dyDescent="0.2">
      <c r="A123" s="1"/>
      <c r="B123" s="20">
        <f>SUM(B118:B122)</f>
        <v>600000</v>
      </c>
      <c r="C123" s="2"/>
      <c r="D123" s="20"/>
      <c r="E123" s="3"/>
      <c r="F123" s="3"/>
      <c r="G123" s="3"/>
    </row>
    <row r="124" spans="1:7" s="7" customFormat="1" x14ac:dyDescent="0.2">
      <c r="A124" s="1"/>
      <c r="B124" s="20"/>
      <c r="C124" s="2"/>
      <c r="D124" s="20"/>
      <c r="E124" s="3"/>
      <c r="F124" s="3"/>
      <c r="G124" s="3"/>
    </row>
    <row r="125" spans="1:7" x14ac:dyDescent="0.2">
      <c r="A125" s="4">
        <v>36899</v>
      </c>
      <c r="B125" s="21">
        <v>97000</v>
      </c>
      <c r="C125" s="5">
        <v>4</v>
      </c>
      <c r="D125" s="21" t="s">
        <v>143</v>
      </c>
      <c r="E125" s="6" t="s">
        <v>277</v>
      </c>
      <c r="F125" s="6" t="s">
        <v>278</v>
      </c>
      <c r="G125" s="6" t="s">
        <v>145</v>
      </c>
    </row>
    <row r="126" spans="1:7" s="7" customFormat="1" x14ac:dyDescent="0.2">
      <c r="A126" s="1">
        <v>36987</v>
      </c>
      <c r="B126" s="20">
        <v>182000</v>
      </c>
      <c r="C126" s="2">
        <v>2</v>
      </c>
      <c r="D126" s="20" t="s">
        <v>238</v>
      </c>
      <c r="E126" s="3" t="s">
        <v>315</v>
      </c>
      <c r="F126" s="3" t="s">
        <v>316</v>
      </c>
      <c r="G126" s="3" t="s">
        <v>240</v>
      </c>
    </row>
    <row r="127" spans="1:7" s="7" customFormat="1" x14ac:dyDescent="0.2">
      <c r="A127" s="1">
        <v>37085</v>
      </c>
      <c r="B127" s="20">
        <v>87000</v>
      </c>
      <c r="C127" s="2">
        <v>2</v>
      </c>
      <c r="D127" s="20" t="s">
        <v>40</v>
      </c>
      <c r="E127" s="3" t="s">
        <v>286</v>
      </c>
      <c r="F127" s="3" t="s">
        <v>287</v>
      </c>
      <c r="G127" s="3" t="s">
        <v>188</v>
      </c>
    </row>
    <row r="128" spans="1:7" x14ac:dyDescent="0.2">
      <c r="A128" s="4">
        <v>37139</v>
      </c>
      <c r="B128" s="21">
        <v>195000</v>
      </c>
      <c r="C128" s="5">
        <v>2</v>
      </c>
      <c r="D128" s="21" t="s">
        <v>24</v>
      </c>
      <c r="E128" s="6" t="s">
        <v>263</v>
      </c>
      <c r="F128" s="6" t="s">
        <v>264</v>
      </c>
      <c r="G128" s="6" t="s">
        <v>80</v>
      </c>
    </row>
    <row r="129" spans="1:7" s="7" customFormat="1" x14ac:dyDescent="0.2">
      <c r="A129" s="4">
        <v>37141</v>
      </c>
      <c r="B129" s="21">
        <v>163000</v>
      </c>
      <c r="C129" s="5">
        <v>3</v>
      </c>
      <c r="D129" s="21" t="s">
        <v>41</v>
      </c>
      <c r="E129" s="6" t="s">
        <v>290</v>
      </c>
      <c r="F129" s="6" t="s">
        <v>291</v>
      </c>
      <c r="G129" s="6" t="s">
        <v>190</v>
      </c>
    </row>
    <row r="130" spans="1:7" x14ac:dyDescent="0.2">
      <c r="A130" s="4">
        <v>37162</v>
      </c>
      <c r="B130" s="21">
        <v>168000</v>
      </c>
      <c r="C130" s="5">
        <v>2</v>
      </c>
      <c r="D130" s="21" t="s">
        <v>62</v>
      </c>
      <c r="E130" s="6" t="s">
        <v>271</v>
      </c>
      <c r="F130" s="6" t="s">
        <v>272</v>
      </c>
      <c r="G130" s="6" t="s">
        <v>109</v>
      </c>
    </row>
    <row r="131" spans="1:7" x14ac:dyDescent="0.2">
      <c r="A131" s="4"/>
      <c r="B131" s="21">
        <f>SUM(B125:B130)</f>
        <v>892000</v>
      </c>
      <c r="C131" s="5"/>
      <c r="D131" s="21"/>
      <c r="E131" s="6"/>
      <c r="F131" s="6"/>
      <c r="G131" s="6"/>
    </row>
    <row r="132" spans="1:7" x14ac:dyDescent="0.2">
      <c r="A132" s="4"/>
      <c r="B132" s="21"/>
      <c r="C132" s="5"/>
      <c r="D132" s="21"/>
      <c r="E132" s="6"/>
      <c r="F132" s="6"/>
      <c r="G132" s="6"/>
    </row>
    <row r="133" spans="1:7" x14ac:dyDescent="0.2">
      <c r="A133" s="4">
        <v>37357</v>
      </c>
      <c r="B133" s="21">
        <v>113500</v>
      </c>
      <c r="C133" s="5">
        <v>3</v>
      </c>
      <c r="D133" s="21" t="s">
        <v>241</v>
      </c>
      <c r="E133" s="6" t="s">
        <v>317</v>
      </c>
      <c r="F133" s="6" t="s">
        <v>318</v>
      </c>
      <c r="G133" s="6" t="s">
        <v>243</v>
      </c>
    </row>
    <row r="134" spans="1:7" s="7" customFormat="1" x14ac:dyDescent="0.2">
      <c r="A134" s="1">
        <v>37386</v>
      </c>
      <c r="B134" s="20">
        <v>126750</v>
      </c>
      <c r="C134" s="2">
        <v>3</v>
      </c>
      <c r="D134" s="20" t="s">
        <v>231</v>
      </c>
      <c r="E134" s="3" t="s">
        <v>310</v>
      </c>
      <c r="F134" s="3" t="s">
        <v>311</v>
      </c>
      <c r="G134" s="3" t="s">
        <v>233</v>
      </c>
    </row>
    <row r="135" spans="1:7" x14ac:dyDescent="0.2">
      <c r="A135" s="4">
        <v>37434</v>
      </c>
      <c r="B135" s="21">
        <v>123000</v>
      </c>
      <c r="C135" s="5">
        <v>3</v>
      </c>
      <c r="D135" s="21" t="s">
        <v>207</v>
      </c>
      <c r="E135" s="6" t="s">
        <v>302</v>
      </c>
      <c r="F135" s="6" t="s">
        <v>303</v>
      </c>
      <c r="G135" s="6" t="s">
        <v>209</v>
      </c>
    </row>
    <row r="136" spans="1:7" x14ac:dyDescent="0.2">
      <c r="A136" s="4"/>
      <c r="B136" s="21">
        <f>SUM(B133:B135)</f>
        <v>363250</v>
      </c>
      <c r="C136" s="5"/>
      <c r="D136" s="21"/>
      <c r="E136" s="6"/>
      <c r="F136" s="6"/>
      <c r="G136" s="6"/>
    </row>
    <row r="137" spans="1:7" x14ac:dyDescent="0.2">
      <c r="A137" s="4"/>
      <c r="B137" s="21"/>
      <c r="C137" s="5"/>
      <c r="D137" s="21"/>
      <c r="E137" s="6"/>
      <c r="F137" s="6"/>
      <c r="G137" s="6"/>
    </row>
    <row r="138" spans="1:7" x14ac:dyDescent="0.2">
      <c r="A138" s="1">
        <v>37812</v>
      </c>
      <c r="B138" s="20">
        <v>127000</v>
      </c>
      <c r="C138" s="2">
        <v>3</v>
      </c>
      <c r="D138" s="20" t="s">
        <v>112</v>
      </c>
      <c r="E138" s="3" t="s">
        <v>273</v>
      </c>
      <c r="F138" s="3" t="s">
        <v>274</v>
      </c>
      <c r="G138" s="3" t="s">
        <v>114</v>
      </c>
    </row>
    <row r="139" spans="1:7" s="7" customFormat="1" x14ac:dyDescent="0.2">
      <c r="A139" s="4">
        <v>37855</v>
      </c>
      <c r="B139" s="21">
        <v>216000</v>
      </c>
      <c r="C139" s="5">
        <v>3</v>
      </c>
      <c r="D139" s="21" t="s">
        <v>204</v>
      </c>
      <c r="E139" s="6" t="s">
        <v>300</v>
      </c>
      <c r="F139" s="6" t="s">
        <v>301</v>
      </c>
      <c r="G139" s="6" t="s">
        <v>206</v>
      </c>
    </row>
    <row r="140" spans="1:7" s="7" customFormat="1" x14ac:dyDescent="0.2">
      <c r="A140" s="4">
        <v>37917</v>
      </c>
      <c r="B140" s="21">
        <v>129300</v>
      </c>
      <c r="C140" s="5">
        <v>3</v>
      </c>
      <c r="D140" s="21" t="s">
        <v>40</v>
      </c>
      <c r="E140" s="6" t="s">
        <v>288</v>
      </c>
      <c r="F140" s="6" t="s">
        <v>289</v>
      </c>
      <c r="G140" s="6" t="s">
        <v>188</v>
      </c>
    </row>
    <row r="141" spans="1:7" x14ac:dyDescent="0.2">
      <c r="A141" s="1">
        <v>37957</v>
      </c>
      <c r="B141" s="20">
        <v>126500</v>
      </c>
      <c r="C141" s="2">
        <v>3</v>
      </c>
      <c r="D141" s="20" t="s">
        <v>210</v>
      </c>
      <c r="E141" s="3" t="s">
        <v>304</v>
      </c>
      <c r="F141" s="3" t="s">
        <v>305</v>
      </c>
      <c r="G141" s="3" t="s">
        <v>212</v>
      </c>
    </row>
    <row r="142" spans="1:7" x14ac:dyDescent="0.2">
      <c r="A142" s="1"/>
      <c r="B142" s="20">
        <f>SUM(B138:B141)</f>
        <v>598800</v>
      </c>
      <c r="C142" s="2"/>
      <c r="D142" s="20"/>
      <c r="E142" s="3"/>
      <c r="F142" s="3"/>
      <c r="G142" s="3"/>
    </row>
    <row r="143" spans="1:7" x14ac:dyDescent="0.2">
      <c r="A143" s="1"/>
      <c r="B143" s="20"/>
      <c r="C143" s="2"/>
      <c r="D143" s="20"/>
      <c r="E143" s="3"/>
      <c r="F143" s="3"/>
      <c r="G143" s="3"/>
    </row>
    <row r="144" spans="1:7" s="7" customFormat="1" x14ac:dyDescent="0.2">
      <c r="A144" s="1">
        <v>38079</v>
      </c>
      <c r="B144" s="20">
        <v>236900</v>
      </c>
      <c r="C144" s="2">
        <v>2</v>
      </c>
      <c r="D144" s="20" t="s">
        <v>250</v>
      </c>
      <c r="E144" s="3" t="s">
        <v>319</v>
      </c>
      <c r="F144" s="3" t="s">
        <v>320</v>
      </c>
      <c r="G144" s="3" t="s">
        <v>251</v>
      </c>
    </row>
    <row r="145" spans="1:7" x14ac:dyDescent="0.2">
      <c r="A145" s="1">
        <v>38083</v>
      </c>
      <c r="B145" s="20">
        <v>286100</v>
      </c>
      <c r="C145" s="2">
        <v>3</v>
      </c>
      <c r="D145" s="26" t="s">
        <v>360</v>
      </c>
      <c r="E145" s="3" t="s">
        <v>284</v>
      </c>
      <c r="F145" s="3" t="s">
        <v>285</v>
      </c>
      <c r="G145" s="3" t="s">
        <v>176</v>
      </c>
    </row>
    <row r="146" spans="1:7" s="7" customFormat="1" x14ac:dyDescent="0.2">
      <c r="A146" s="4">
        <v>38177</v>
      </c>
      <c r="B146" s="21">
        <v>134000</v>
      </c>
      <c r="C146" s="5">
        <v>2</v>
      </c>
      <c r="D146" s="21" t="s">
        <v>63</v>
      </c>
      <c r="E146" s="6" t="s">
        <v>298</v>
      </c>
      <c r="F146" s="6" t="s">
        <v>64</v>
      </c>
      <c r="G146" s="6" t="s">
        <v>203</v>
      </c>
    </row>
    <row r="147" spans="1:7" x14ac:dyDescent="0.2">
      <c r="A147" s="1">
        <v>38215</v>
      </c>
      <c r="B147" s="20">
        <v>185000</v>
      </c>
      <c r="C147" s="2">
        <v>3</v>
      </c>
      <c r="D147" s="20" t="s">
        <v>59</v>
      </c>
      <c r="E147" s="3" t="s">
        <v>270</v>
      </c>
      <c r="F147" s="3" t="s">
        <v>266</v>
      </c>
      <c r="G147" s="3" t="s">
        <v>107</v>
      </c>
    </row>
    <row r="148" spans="1:7" s="7" customFormat="1" x14ac:dyDescent="0.2">
      <c r="A148" s="4">
        <v>38218</v>
      </c>
      <c r="B148" s="21">
        <v>240000</v>
      </c>
      <c r="C148" s="5">
        <v>3</v>
      </c>
      <c r="D148" s="21" t="s">
        <v>154</v>
      </c>
      <c r="E148" s="6" t="s">
        <v>279</v>
      </c>
      <c r="F148" s="6" t="s">
        <v>280</v>
      </c>
      <c r="G148" s="6" t="s">
        <v>156</v>
      </c>
    </row>
    <row r="149" spans="1:7" x14ac:dyDescent="0.2">
      <c r="A149" s="4">
        <v>38233</v>
      </c>
      <c r="B149" s="21">
        <v>170000</v>
      </c>
      <c r="C149" s="5">
        <v>3</v>
      </c>
      <c r="D149" s="21" t="s">
        <v>36</v>
      </c>
      <c r="E149" s="6" t="s">
        <v>266</v>
      </c>
      <c r="F149" s="6" t="s">
        <v>37</v>
      </c>
      <c r="G149" s="6" t="s">
        <v>92</v>
      </c>
    </row>
    <row r="150" spans="1:7" x14ac:dyDescent="0.2">
      <c r="A150" s="1">
        <v>38260</v>
      </c>
      <c r="B150" s="20">
        <v>267500</v>
      </c>
      <c r="C150" s="2">
        <v>2</v>
      </c>
      <c r="D150" s="20" t="s">
        <v>47</v>
      </c>
      <c r="E150" s="3" t="s">
        <v>293</v>
      </c>
      <c r="F150" s="3" t="s">
        <v>294</v>
      </c>
      <c r="G150" s="3" t="s">
        <v>196</v>
      </c>
    </row>
    <row r="151" spans="1:7" s="7" customFormat="1" x14ac:dyDescent="0.2">
      <c r="A151" s="4">
        <v>38336</v>
      </c>
      <c r="B151" s="21">
        <v>242000</v>
      </c>
      <c r="C151" s="5">
        <v>2</v>
      </c>
      <c r="D151" s="21" t="s">
        <v>15</v>
      </c>
      <c r="E151" s="6" t="s">
        <v>261</v>
      </c>
      <c r="F151" s="6" t="s">
        <v>262</v>
      </c>
      <c r="G151" s="6" t="s">
        <v>76</v>
      </c>
    </row>
    <row r="152" spans="1:7" s="7" customFormat="1" x14ac:dyDescent="0.2">
      <c r="A152" s="4"/>
      <c r="B152" s="21">
        <f>SUM(B144:B151)</f>
        <v>1761500</v>
      </c>
      <c r="C152" s="5"/>
      <c r="D152" s="21"/>
      <c r="E152" s="6"/>
      <c r="F152" s="6"/>
      <c r="G152" s="6"/>
    </row>
    <row r="153" spans="1:7" s="7" customFormat="1" x14ac:dyDescent="0.2">
      <c r="A153" s="4"/>
      <c r="B153" s="21"/>
      <c r="C153" s="5"/>
      <c r="D153" s="21"/>
      <c r="E153" s="6"/>
      <c r="F153" s="6"/>
      <c r="G153" s="6"/>
    </row>
    <row r="154" spans="1:7" x14ac:dyDescent="0.2">
      <c r="A154" s="1">
        <v>38405</v>
      </c>
      <c r="B154" s="20">
        <v>376000</v>
      </c>
      <c r="C154" s="2">
        <v>2</v>
      </c>
      <c r="D154" s="20" t="s">
        <v>224</v>
      </c>
      <c r="E154" s="3" t="s">
        <v>309</v>
      </c>
      <c r="F154" s="3" t="s">
        <v>138</v>
      </c>
      <c r="G154" s="3" t="s">
        <v>226</v>
      </c>
    </row>
    <row r="155" spans="1:7" x14ac:dyDescent="0.2">
      <c r="A155" s="4">
        <v>38435</v>
      </c>
      <c r="B155" s="21">
        <v>77936</v>
      </c>
      <c r="C155" s="5">
        <v>3</v>
      </c>
      <c r="D155" s="21" t="s">
        <v>26</v>
      </c>
      <c r="E155" s="6" t="s">
        <v>265</v>
      </c>
      <c r="F155" s="6" t="s">
        <v>17</v>
      </c>
      <c r="G155" s="6" t="s">
        <v>82</v>
      </c>
    </row>
    <row r="156" spans="1:7" s="7" customFormat="1" x14ac:dyDescent="0.2">
      <c r="A156" s="1">
        <v>38506</v>
      </c>
      <c r="B156" s="20">
        <v>325000</v>
      </c>
      <c r="C156" s="2">
        <v>2</v>
      </c>
      <c r="D156" s="20" t="s">
        <v>159</v>
      </c>
      <c r="E156" s="3" t="s">
        <v>279</v>
      </c>
      <c r="F156" s="3" t="s">
        <v>281</v>
      </c>
      <c r="G156" s="3" t="s">
        <v>160</v>
      </c>
    </row>
    <row r="157" spans="1:7" s="7" customFormat="1" x14ac:dyDescent="0.2">
      <c r="A157" s="1">
        <v>38506</v>
      </c>
      <c r="B157" s="20">
        <v>366000</v>
      </c>
      <c r="C157" s="2">
        <v>3</v>
      </c>
      <c r="D157" s="20" t="s">
        <v>224</v>
      </c>
      <c r="E157" s="3" t="s">
        <v>138</v>
      </c>
      <c r="F157" s="3" t="s">
        <v>308</v>
      </c>
      <c r="G157" s="3" t="s">
        <v>226</v>
      </c>
    </row>
    <row r="158" spans="1:7" x14ac:dyDescent="0.2">
      <c r="A158" s="4">
        <v>38517</v>
      </c>
      <c r="B158" s="21">
        <v>35400</v>
      </c>
      <c r="C158" s="5">
        <v>2</v>
      </c>
      <c r="D158" s="21" t="s">
        <v>235</v>
      </c>
      <c r="E158" s="6" t="s">
        <v>313</v>
      </c>
      <c r="F158" s="6" t="s">
        <v>314</v>
      </c>
      <c r="G158" s="6" t="s">
        <v>237</v>
      </c>
    </row>
    <row r="159" spans="1:7" x14ac:dyDescent="0.2">
      <c r="A159" s="1">
        <v>38610</v>
      </c>
      <c r="B159" s="20">
        <v>235000</v>
      </c>
      <c r="C159" s="2">
        <v>3</v>
      </c>
      <c r="D159" s="20" t="s">
        <v>0</v>
      </c>
      <c r="E159" s="3" t="s">
        <v>268</v>
      </c>
      <c r="F159" s="3" t="s">
        <v>1</v>
      </c>
      <c r="G159" s="3" t="s">
        <v>3</v>
      </c>
    </row>
    <row r="160" spans="1:7" x14ac:dyDescent="0.2">
      <c r="A160" s="4">
        <v>38688</v>
      </c>
      <c r="B160" s="21">
        <v>290000</v>
      </c>
      <c r="C160" s="5">
        <v>2</v>
      </c>
      <c r="D160" s="21" t="s">
        <v>12</v>
      </c>
      <c r="E160" s="6" t="s">
        <v>282</v>
      </c>
      <c r="F160" s="6" t="s">
        <v>283</v>
      </c>
      <c r="G160" s="6" t="s">
        <v>165</v>
      </c>
    </row>
    <row r="161" spans="1:7" x14ac:dyDescent="0.2">
      <c r="A161" s="4"/>
      <c r="B161" s="21">
        <f>SUM(B154:B160)</f>
        <v>1705336</v>
      </c>
      <c r="C161" s="5"/>
      <c r="D161" s="21"/>
      <c r="E161" s="6"/>
      <c r="F161" s="6"/>
      <c r="G161" s="6"/>
    </row>
    <row r="162" spans="1:7" x14ac:dyDescent="0.2">
      <c r="A162" s="4"/>
      <c r="B162" s="21"/>
      <c r="C162" s="5"/>
      <c r="D162" s="21"/>
      <c r="E162" s="6"/>
      <c r="F162" s="6"/>
      <c r="G162" s="6"/>
    </row>
    <row r="163" spans="1:7" s="7" customFormat="1" x14ac:dyDescent="0.2">
      <c r="A163" s="4">
        <v>38764</v>
      </c>
      <c r="B163" s="21">
        <v>180000</v>
      </c>
      <c r="C163" s="5">
        <v>4</v>
      </c>
      <c r="D163" s="21" t="s">
        <v>231</v>
      </c>
      <c r="E163" s="6" t="s">
        <v>311</v>
      </c>
      <c r="F163" s="6" t="s">
        <v>312</v>
      </c>
      <c r="G163" s="6" t="s">
        <v>233</v>
      </c>
    </row>
    <row r="164" spans="1:7" x14ac:dyDescent="0.2">
      <c r="A164" s="4">
        <v>38849</v>
      </c>
      <c r="B164" s="21">
        <v>260000</v>
      </c>
      <c r="C164" s="5">
        <v>3</v>
      </c>
      <c r="D164" s="21" t="s">
        <v>57</v>
      </c>
      <c r="E164" s="6" t="s">
        <v>269</v>
      </c>
      <c r="F164" s="6" t="s">
        <v>58</v>
      </c>
      <c r="G164" s="6" t="s">
        <v>105</v>
      </c>
    </row>
    <row r="165" spans="1:7" x14ac:dyDescent="0.2">
      <c r="A165" s="4"/>
      <c r="B165" s="21">
        <f>SUM(B163:B164)</f>
        <v>440000</v>
      </c>
      <c r="C165" s="5"/>
      <c r="D165" s="21"/>
      <c r="E165" s="6"/>
      <c r="F165" s="6"/>
      <c r="G165" s="6"/>
    </row>
    <row r="166" spans="1:7" x14ac:dyDescent="0.2">
      <c r="A166" s="4"/>
      <c r="B166" s="21"/>
      <c r="C166" s="5"/>
      <c r="D166" s="21"/>
      <c r="E166" s="6"/>
      <c r="F166" s="6"/>
      <c r="G166" s="6"/>
    </row>
    <row r="167" spans="1:7" s="7" customFormat="1" x14ac:dyDescent="0.2">
      <c r="A167" s="4">
        <v>39141</v>
      </c>
      <c r="B167" s="21">
        <v>285000</v>
      </c>
      <c r="C167" s="5">
        <v>2</v>
      </c>
      <c r="D167" s="21" t="s">
        <v>216</v>
      </c>
      <c r="E167" s="6" t="s">
        <v>306</v>
      </c>
      <c r="F167" s="6" t="s">
        <v>307</v>
      </c>
      <c r="G167" s="6" t="s">
        <v>217</v>
      </c>
    </row>
    <row r="168" spans="1:7" x14ac:dyDescent="0.2">
      <c r="A168" s="4">
        <v>39227</v>
      </c>
      <c r="B168" s="21">
        <v>250000</v>
      </c>
      <c r="C168" s="5">
        <v>2</v>
      </c>
      <c r="D168" s="21" t="s">
        <v>11</v>
      </c>
      <c r="E168" s="6" t="s">
        <v>259</v>
      </c>
      <c r="F168" s="6" t="s">
        <v>260</v>
      </c>
      <c r="G168" s="6" t="s">
        <v>72</v>
      </c>
    </row>
    <row r="169" spans="1:7" x14ac:dyDescent="0.2">
      <c r="A169" s="4"/>
      <c r="B169" s="21">
        <f>SUM(B167:B168)</f>
        <v>535000</v>
      </c>
      <c r="C169" s="5"/>
      <c r="D169" s="21"/>
      <c r="E169" s="6"/>
      <c r="F169" s="6"/>
      <c r="G169" s="6"/>
    </row>
    <row r="170" spans="1:7" x14ac:dyDescent="0.2">
      <c r="A170" s="4"/>
      <c r="B170" s="21"/>
      <c r="C170" s="5"/>
      <c r="D170" s="21"/>
      <c r="E170" s="6"/>
      <c r="F170" s="6"/>
      <c r="G170" s="6"/>
    </row>
    <row r="171" spans="1:7" s="7" customFormat="1" x14ac:dyDescent="0.2">
      <c r="A171" s="4">
        <v>39470</v>
      </c>
      <c r="B171" s="21">
        <v>295000</v>
      </c>
      <c r="C171" s="5">
        <v>3</v>
      </c>
      <c r="D171" s="21" t="s">
        <v>49</v>
      </c>
      <c r="E171" s="6" t="s">
        <v>295</v>
      </c>
      <c r="F171" s="6" t="s">
        <v>50</v>
      </c>
      <c r="G171" s="6" t="s">
        <v>197</v>
      </c>
    </row>
    <row r="172" spans="1:7" s="7" customFormat="1" x14ac:dyDescent="0.2">
      <c r="A172" s="1">
        <v>39735</v>
      </c>
      <c r="B172" s="20">
        <v>450000</v>
      </c>
      <c r="C172" s="2">
        <v>2</v>
      </c>
      <c r="D172" s="20" t="s">
        <v>133</v>
      </c>
      <c r="E172" s="3" t="s">
        <v>275</v>
      </c>
      <c r="F172" s="3" t="s">
        <v>276</v>
      </c>
      <c r="G172" s="3" t="s">
        <v>136</v>
      </c>
    </row>
    <row r="173" spans="1:7" x14ac:dyDescent="0.2">
      <c r="A173" s="4">
        <v>39751</v>
      </c>
      <c r="B173" s="21">
        <v>296500</v>
      </c>
      <c r="C173" s="5">
        <v>2</v>
      </c>
      <c r="D173" s="21" t="s">
        <v>256</v>
      </c>
      <c r="E173" s="6" t="s">
        <v>321</v>
      </c>
      <c r="F173" s="6" t="s">
        <v>322</v>
      </c>
      <c r="G173" s="6" t="s">
        <v>258</v>
      </c>
    </row>
    <row r="174" spans="1:7" x14ac:dyDescent="0.2">
      <c r="A174" s="4"/>
      <c r="B174" s="21">
        <f>SUM(B171:B173)</f>
        <v>1041500</v>
      </c>
      <c r="C174" s="5"/>
      <c r="D174" s="21"/>
      <c r="E174" s="6"/>
      <c r="F174" s="6"/>
      <c r="G174" s="6"/>
    </row>
    <row r="175" spans="1:7" x14ac:dyDescent="0.2">
      <c r="A175" s="4"/>
      <c r="B175" s="21"/>
      <c r="C175" s="5"/>
      <c r="D175" s="21"/>
      <c r="E175" s="6"/>
      <c r="F175" s="6"/>
      <c r="G175" s="6"/>
    </row>
    <row r="176" spans="1:7" s="7" customFormat="1" x14ac:dyDescent="0.2">
      <c r="A176" s="4">
        <v>40717</v>
      </c>
      <c r="B176" s="21">
        <v>240000</v>
      </c>
      <c r="C176" s="5">
        <v>2</v>
      </c>
      <c r="D176" s="21" t="s">
        <v>22</v>
      </c>
      <c r="E176" s="6" t="s">
        <v>324</v>
      </c>
      <c r="F176" s="6" t="s">
        <v>23</v>
      </c>
      <c r="G176" s="6" t="s">
        <v>78</v>
      </c>
    </row>
    <row r="177" spans="1:7" s="7" customFormat="1" x14ac:dyDescent="0.2">
      <c r="A177" s="4"/>
      <c r="B177" s="21">
        <f>SUM(B176)</f>
        <v>240000</v>
      </c>
      <c r="C177" s="5"/>
      <c r="D177" s="21"/>
      <c r="E177" s="6"/>
      <c r="F177" s="6"/>
      <c r="G177" s="6"/>
    </row>
    <row r="178" spans="1:7" s="7" customFormat="1" x14ac:dyDescent="0.2">
      <c r="A178" s="4"/>
      <c r="B178" s="21"/>
      <c r="C178" s="5"/>
      <c r="D178" s="21"/>
      <c r="E178" s="6"/>
      <c r="F178" s="6"/>
      <c r="G178" s="6"/>
    </row>
    <row r="179" spans="1:7" s="7" customFormat="1" x14ac:dyDescent="0.2">
      <c r="A179" s="4">
        <v>41024</v>
      </c>
      <c r="B179" s="21">
        <v>249000</v>
      </c>
      <c r="C179" s="5">
        <v>3</v>
      </c>
      <c r="D179" s="21" t="s">
        <v>137</v>
      </c>
      <c r="E179" s="6" t="s">
        <v>331</v>
      </c>
      <c r="F179" s="6" t="s">
        <v>332</v>
      </c>
      <c r="G179" s="6" t="s">
        <v>139</v>
      </c>
    </row>
    <row r="180" spans="1:7" s="7" customFormat="1" x14ac:dyDescent="0.2">
      <c r="A180" s="4">
        <v>41131</v>
      </c>
      <c r="B180" s="21">
        <v>210000</v>
      </c>
      <c r="C180" s="5">
        <v>2</v>
      </c>
      <c r="D180" s="21" t="s">
        <v>43</v>
      </c>
      <c r="E180" s="6" t="s">
        <v>342</v>
      </c>
      <c r="F180" s="6" t="s">
        <v>343</v>
      </c>
      <c r="G180" s="6" t="s">
        <v>193</v>
      </c>
    </row>
    <row r="181" spans="1:7" x14ac:dyDescent="0.2">
      <c r="A181" s="4">
        <v>41151</v>
      </c>
      <c r="B181" s="21">
        <v>223000</v>
      </c>
      <c r="C181" s="5">
        <v>2</v>
      </c>
      <c r="D181" s="21" t="s">
        <v>29</v>
      </c>
      <c r="E181" s="6" t="s">
        <v>323</v>
      </c>
      <c r="F181" s="6" t="s">
        <v>30</v>
      </c>
      <c r="G181" s="6" t="s">
        <v>180</v>
      </c>
    </row>
    <row r="182" spans="1:7" x14ac:dyDescent="0.2">
      <c r="A182" s="1">
        <v>41187</v>
      </c>
      <c r="B182" s="20">
        <v>245000</v>
      </c>
      <c r="C182" s="2">
        <v>2</v>
      </c>
      <c r="D182" s="20" t="s">
        <v>126</v>
      </c>
      <c r="E182" s="3" t="s">
        <v>323</v>
      </c>
      <c r="F182" s="3" t="s">
        <v>329</v>
      </c>
      <c r="G182" s="3" t="s">
        <v>129</v>
      </c>
    </row>
    <row r="183" spans="1:7" x14ac:dyDescent="0.2">
      <c r="A183" s="1"/>
      <c r="B183" s="20">
        <f>SUM(B179:B182)</f>
        <v>927000</v>
      </c>
      <c r="C183" s="2"/>
      <c r="D183" s="20"/>
      <c r="E183" s="3"/>
      <c r="F183" s="3"/>
      <c r="G183" s="3"/>
    </row>
    <row r="184" spans="1:7" x14ac:dyDescent="0.2">
      <c r="A184" s="1"/>
      <c r="B184" s="20"/>
      <c r="C184" s="2"/>
      <c r="D184" s="20"/>
      <c r="E184" s="3"/>
      <c r="F184" s="3"/>
      <c r="G184" s="3"/>
    </row>
    <row r="185" spans="1:7" x14ac:dyDescent="0.2">
      <c r="A185" s="4">
        <v>41284</v>
      </c>
      <c r="B185" s="21">
        <v>352000</v>
      </c>
      <c r="C185" s="5">
        <v>4</v>
      </c>
      <c r="D185" s="21" t="s">
        <v>224</v>
      </c>
      <c r="E185" s="6" t="s">
        <v>351</v>
      </c>
      <c r="F185" s="6" t="s">
        <v>352</v>
      </c>
      <c r="G185" s="6" t="s">
        <v>226</v>
      </c>
    </row>
    <row r="186" spans="1:7" s="7" customFormat="1" x14ac:dyDescent="0.2">
      <c r="A186" s="4">
        <v>41394</v>
      </c>
      <c r="B186" s="21">
        <v>173000</v>
      </c>
      <c r="C186" s="5">
        <v>2</v>
      </c>
      <c r="D186" s="21" t="s">
        <v>55</v>
      </c>
      <c r="E186" s="6" t="s">
        <v>346</v>
      </c>
      <c r="F186" s="6" t="s">
        <v>56</v>
      </c>
      <c r="G186" s="6" t="s">
        <v>199</v>
      </c>
    </row>
    <row r="187" spans="1:7" s="7" customFormat="1" x14ac:dyDescent="0.2">
      <c r="A187" s="4"/>
      <c r="B187" s="21">
        <f>SUM(B185:B186)</f>
        <v>525000</v>
      </c>
      <c r="C187" s="5"/>
      <c r="D187" s="21"/>
      <c r="E187" s="6"/>
      <c r="F187" s="6"/>
      <c r="G187" s="6"/>
    </row>
    <row r="188" spans="1:7" s="7" customFormat="1" x14ac:dyDescent="0.2">
      <c r="A188" s="4"/>
      <c r="B188" s="21"/>
      <c r="C188" s="5"/>
      <c r="D188" s="21"/>
      <c r="E188" s="6"/>
      <c r="F188" s="6"/>
      <c r="G188" s="6"/>
    </row>
    <row r="189" spans="1:7" x14ac:dyDescent="0.2">
      <c r="A189" s="4">
        <v>41712</v>
      </c>
      <c r="B189" s="21">
        <v>252000</v>
      </c>
      <c r="C189" s="5">
        <v>3</v>
      </c>
      <c r="D189" s="21" t="s">
        <v>159</v>
      </c>
      <c r="E189" s="6" t="s">
        <v>335</v>
      </c>
      <c r="F189" s="6" t="s">
        <v>336</v>
      </c>
      <c r="G189" s="6" t="s">
        <v>160</v>
      </c>
    </row>
    <row r="190" spans="1:7" s="7" customFormat="1" outlineLevel="1" x14ac:dyDescent="0.2">
      <c r="A190" s="4">
        <v>41732</v>
      </c>
      <c r="B190" s="21">
        <v>242000</v>
      </c>
      <c r="C190" s="5">
        <v>3</v>
      </c>
      <c r="D190" s="21" t="s">
        <v>238</v>
      </c>
      <c r="E190" s="6" t="s">
        <v>353</v>
      </c>
      <c r="F190" s="6" t="s">
        <v>354</v>
      </c>
      <c r="G190" s="6" t="s">
        <v>240</v>
      </c>
    </row>
    <row r="191" spans="1:7" x14ac:dyDescent="0.2">
      <c r="A191" s="4">
        <v>41841</v>
      </c>
      <c r="B191" s="21">
        <v>264000</v>
      </c>
      <c r="C191" s="5">
        <v>3</v>
      </c>
      <c r="D191" s="21" t="s">
        <v>126</v>
      </c>
      <c r="E191" s="6" t="s">
        <v>329</v>
      </c>
      <c r="F191" s="6" t="s">
        <v>330</v>
      </c>
      <c r="G191" s="6" t="s">
        <v>129</v>
      </c>
    </row>
    <row r="192" spans="1:7" s="7" customFormat="1" x14ac:dyDescent="0.2">
      <c r="A192" s="4">
        <v>41859</v>
      </c>
      <c r="B192" s="21">
        <v>280000</v>
      </c>
      <c r="C192" s="5">
        <v>3</v>
      </c>
      <c r="D192" s="21" t="s">
        <v>51</v>
      </c>
      <c r="E192" s="6" t="s">
        <v>325</v>
      </c>
      <c r="F192" s="6" t="s">
        <v>52</v>
      </c>
      <c r="G192" s="6" t="s">
        <v>101</v>
      </c>
    </row>
    <row r="193" spans="1:7" s="7" customFormat="1" x14ac:dyDescent="0.2">
      <c r="A193" s="4"/>
      <c r="B193" s="21">
        <f>SUM(B189:B192)</f>
        <v>1038000</v>
      </c>
      <c r="C193" s="5"/>
      <c r="D193" s="21"/>
      <c r="E193" s="6"/>
      <c r="F193" s="6"/>
      <c r="G193" s="6"/>
    </row>
    <row r="194" spans="1:7" s="7" customFormat="1" x14ac:dyDescent="0.2">
      <c r="A194" s="4"/>
      <c r="B194" s="21"/>
      <c r="C194" s="5"/>
      <c r="D194" s="21"/>
      <c r="E194" s="6"/>
      <c r="F194" s="6"/>
      <c r="G194" s="6"/>
    </row>
    <row r="195" spans="1:7" x14ac:dyDescent="0.2">
      <c r="A195" s="4">
        <v>42104</v>
      </c>
      <c r="B195" s="21">
        <v>210000</v>
      </c>
      <c r="C195" s="5">
        <v>3</v>
      </c>
      <c r="D195" s="21" t="s">
        <v>20</v>
      </c>
      <c r="E195" s="6" t="s">
        <v>338</v>
      </c>
      <c r="F195" s="6" t="s">
        <v>21</v>
      </c>
      <c r="G195" s="6" t="s">
        <v>173</v>
      </c>
    </row>
    <row r="196" spans="1:7" x14ac:dyDescent="0.2">
      <c r="A196" s="4">
        <v>42208</v>
      </c>
      <c r="B196" s="21">
        <v>216000</v>
      </c>
      <c r="C196" s="5">
        <v>2</v>
      </c>
      <c r="D196" s="21" t="s">
        <v>151</v>
      </c>
      <c r="E196" s="6" t="s">
        <v>333</v>
      </c>
      <c r="F196" s="6" t="s">
        <v>334</v>
      </c>
      <c r="G196" s="6" t="s">
        <v>153</v>
      </c>
    </row>
    <row r="197" spans="1:7" x14ac:dyDescent="0.2">
      <c r="A197" s="4">
        <v>42236</v>
      </c>
      <c r="B197" s="21">
        <v>258000</v>
      </c>
      <c r="C197" s="5">
        <v>3</v>
      </c>
      <c r="D197" s="21" t="s">
        <v>47</v>
      </c>
      <c r="E197" s="6" t="s">
        <v>344</v>
      </c>
      <c r="F197" s="6" t="s">
        <v>345</v>
      </c>
      <c r="G197" s="6" t="s">
        <v>196</v>
      </c>
    </row>
    <row r="198" spans="1:7" s="7" customFormat="1" x14ac:dyDescent="0.2">
      <c r="A198" s="4">
        <v>42258</v>
      </c>
      <c r="B198" s="21">
        <v>255000</v>
      </c>
      <c r="C198" s="5">
        <v>2</v>
      </c>
      <c r="D198" s="21" t="s">
        <v>10</v>
      </c>
      <c r="E198" s="6" t="s">
        <v>331</v>
      </c>
      <c r="F198" s="6" t="s">
        <v>337</v>
      </c>
      <c r="G198" s="6" t="s">
        <v>163</v>
      </c>
    </row>
    <row r="199" spans="1:7" x14ac:dyDescent="0.2">
      <c r="A199" s="4">
        <v>42272</v>
      </c>
      <c r="B199" s="21">
        <v>217500</v>
      </c>
      <c r="C199" s="5">
        <v>3</v>
      </c>
      <c r="D199" s="21" t="s">
        <v>120</v>
      </c>
      <c r="E199" s="6" t="s">
        <v>121</v>
      </c>
      <c r="F199" s="6" t="s">
        <v>328</v>
      </c>
      <c r="G199" s="6" t="s">
        <v>122</v>
      </c>
    </row>
    <row r="200" spans="1:7" s="7" customFormat="1" x14ac:dyDescent="0.2">
      <c r="A200" s="4">
        <v>42276</v>
      </c>
      <c r="B200" s="21">
        <v>200000</v>
      </c>
      <c r="C200" s="5">
        <v>3</v>
      </c>
      <c r="D200" s="21" t="s">
        <v>250</v>
      </c>
      <c r="E200" s="6" t="s">
        <v>320</v>
      </c>
      <c r="F200" s="6" t="s">
        <v>355</v>
      </c>
      <c r="G200" s="6" t="s">
        <v>251</v>
      </c>
    </row>
    <row r="201" spans="1:7" x14ac:dyDescent="0.2">
      <c r="A201" s="4">
        <v>42321</v>
      </c>
      <c r="B201" s="21">
        <v>150000</v>
      </c>
      <c r="C201" s="5">
        <v>2</v>
      </c>
      <c r="D201" s="21" t="s">
        <v>34</v>
      </c>
      <c r="E201" s="6" t="s">
        <v>341</v>
      </c>
      <c r="F201" s="6" t="s">
        <v>35</v>
      </c>
      <c r="G201" s="6" t="s">
        <v>183</v>
      </c>
    </row>
    <row r="202" spans="1:7" x14ac:dyDescent="0.2">
      <c r="A202" s="4">
        <v>42345</v>
      </c>
      <c r="B202" s="21">
        <v>200000</v>
      </c>
      <c r="C202" s="5">
        <v>4</v>
      </c>
      <c r="D202" s="21" t="s">
        <v>59</v>
      </c>
      <c r="E202" s="6" t="s">
        <v>266</v>
      </c>
      <c r="F202" s="6" t="s">
        <v>60</v>
      </c>
      <c r="G202" s="6" t="s">
        <v>107</v>
      </c>
    </row>
    <row r="203" spans="1:7" x14ac:dyDescent="0.2">
      <c r="A203" s="4"/>
      <c r="B203" s="21">
        <f>SUM(B195:B202)</f>
        <v>1706500</v>
      </c>
      <c r="C203" s="5"/>
      <c r="D203" s="21"/>
      <c r="E203" s="6"/>
      <c r="F203" s="6"/>
      <c r="G203" s="6"/>
    </row>
    <row r="204" spans="1:7" x14ac:dyDescent="0.2">
      <c r="A204" s="4"/>
      <c r="B204" s="21"/>
      <c r="C204" s="5"/>
      <c r="D204" s="21"/>
      <c r="E204" s="6"/>
      <c r="F204" s="6"/>
      <c r="G204" s="6"/>
    </row>
    <row r="205" spans="1:7" s="7" customFormat="1" x14ac:dyDescent="0.2">
      <c r="A205" s="4">
        <v>42503</v>
      </c>
      <c r="B205" s="21">
        <v>325000</v>
      </c>
      <c r="C205" s="5">
        <v>4</v>
      </c>
      <c r="D205" s="21" t="s">
        <v>360</v>
      </c>
      <c r="E205" s="6" t="s">
        <v>339</v>
      </c>
      <c r="F205" s="6" t="s">
        <v>340</v>
      </c>
      <c r="G205" s="6" t="s">
        <v>176</v>
      </c>
    </row>
    <row r="206" spans="1:7" x14ac:dyDescent="0.2">
      <c r="A206" s="4">
        <v>42614</v>
      </c>
      <c r="B206" s="21">
        <v>190000</v>
      </c>
      <c r="C206" s="5">
        <v>4</v>
      </c>
      <c r="D206" s="21" t="s">
        <v>112</v>
      </c>
      <c r="E206" s="6" t="s">
        <v>326</v>
      </c>
      <c r="F206" s="6" t="s">
        <v>327</v>
      </c>
      <c r="G206" s="6" t="s">
        <v>114</v>
      </c>
    </row>
    <row r="207" spans="1:7" x14ac:dyDescent="0.2">
      <c r="A207" s="4">
        <v>42660</v>
      </c>
      <c r="B207" s="21">
        <v>147500</v>
      </c>
      <c r="C207" s="5">
        <v>4</v>
      </c>
      <c r="D207" s="21" t="s">
        <v>210</v>
      </c>
      <c r="E207" s="6" t="s">
        <v>347</v>
      </c>
      <c r="F207" s="6" t="s">
        <v>348</v>
      </c>
      <c r="G207" s="6" t="s">
        <v>212</v>
      </c>
    </row>
    <row r="208" spans="1:7" s="7" customFormat="1" x14ac:dyDescent="0.2">
      <c r="A208" s="4">
        <v>42709</v>
      </c>
      <c r="B208" s="21">
        <v>240000</v>
      </c>
      <c r="C208" s="5">
        <v>2</v>
      </c>
      <c r="D208" s="21" t="s">
        <v>218</v>
      </c>
      <c r="E208" s="6" t="s">
        <v>349</v>
      </c>
      <c r="F208" s="6" t="s">
        <v>350</v>
      </c>
      <c r="G208" s="6" t="s">
        <v>220</v>
      </c>
    </row>
    <row r="209" spans="1:7" s="7" customFormat="1" x14ac:dyDescent="0.2">
      <c r="A209" s="4"/>
      <c r="B209" s="21">
        <f>SUM(B205:B208)</f>
        <v>902500</v>
      </c>
      <c r="C209" s="5"/>
      <c r="D209" s="21"/>
      <c r="E209" s="6"/>
      <c r="F209" s="6"/>
      <c r="G209" s="6"/>
    </row>
    <row r="210" spans="1:7" s="7" customFormat="1" x14ac:dyDescent="0.2">
      <c r="A210" s="4"/>
      <c r="B210" s="21"/>
      <c r="C210" s="5"/>
      <c r="D210" s="21"/>
      <c r="E210" s="6"/>
      <c r="F210" s="6"/>
      <c r="G210" s="6"/>
    </row>
    <row r="211" spans="1:7" x14ac:dyDescent="0.2">
      <c r="A211" s="4">
        <v>42892</v>
      </c>
      <c r="B211" s="21">
        <v>450000</v>
      </c>
      <c r="C211" s="5">
        <v>3</v>
      </c>
      <c r="D211" s="21" t="s">
        <v>133</v>
      </c>
      <c r="E211" s="6" t="s">
        <v>276</v>
      </c>
      <c r="F211" s="6" t="s">
        <v>8</v>
      </c>
      <c r="G211" s="6" t="s">
        <v>136</v>
      </c>
    </row>
    <row r="212" spans="1:7" x14ac:dyDescent="0.2">
      <c r="A212" s="4"/>
      <c r="B212" s="21">
        <f>SUM(B211)</f>
        <v>450000</v>
      </c>
      <c r="C212" s="5"/>
      <c r="D212" s="21"/>
      <c r="E212" s="6"/>
      <c r="F212" s="6"/>
      <c r="G212" s="6"/>
    </row>
    <row r="213" spans="1:7" x14ac:dyDescent="0.2">
      <c r="A213" s="4"/>
      <c r="B213" s="21"/>
      <c r="C213" s="5"/>
      <c r="D213" s="21"/>
      <c r="E213" s="6"/>
      <c r="F213" s="6"/>
      <c r="G213" s="6"/>
    </row>
    <row r="214" spans="1:7" s="7" customFormat="1" x14ac:dyDescent="0.2">
      <c r="A214" s="4">
        <v>43381</v>
      </c>
      <c r="B214" s="21">
        <v>293500</v>
      </c>
      <c r="C214" s="5">
        <v>4</v>
      </c>
      <c r="D214" s="21" t="s">
        <v>0</v>
      </c>
      <c r="E214" s="6" t="s">
        <v>1</v>
      </c>
      <c r="F214" s="6" t="s">
        <v>2</v>
      </c>
      <c r="G214" s="6" t="s">
        <v>3</v>
      </c>
    </row>
    <row r="215" spans="1:7" x14ac:dyDescent="0.2">
      <c r="A215" s="4">
        <v>43441</v>
      </c>
      <c r="B215" s="21">
        <v>340000</v>
      </c>
      <c r="C215" s="5">
        <v>2</v>
      </c>
      <c r="D215" s="21" t="s">
        <v>4</v>
      </c>
      <c r="E215" s="6" t="s">
        <v>5</v>
      </c>
      <c r="F215" s="6" t="s">
        <v>6</v>
      </c>
      <c r="G215" s="6" t="s">
        <v>7</v>
      </c>
    </row>
    <row r="216" spans="1:7" x14ac:dyDescent="0.2">
      <c r="A216" s="4"/>
      <c r="B216" s="21">
        <f>SUM(B214:B215)</f>
        <v>633500</v>
      </c>
      <c r="C216" s="5"/>
      <c r="D216" s="21"/>
      <c r="E216" s="6"/>
      <c r="F216" s="6"/>
      <c r="G216" s="6"/>
    </row>
    <row r="217" spans="1:7" x14ac:dyDescent="0.2">
      <c r="A217" s="4"/>
      <c r="B217" s="21"/>
      <c r="C217" s="5"/>
      <c r="D217" s="21"/>
      <c r="E217" s="6"/>
      <c r="F217" s="6"/>
      <c r="G217" s="6"/>
    </row>
    <row r="218" spans="1:7" x14ac:dyDescent="0.2">
      <c r="A218" s="9">
        <v>43616</v>
      </c>
      <c r="B218" s="22">
        <v>325000</v>
      </c>
      <c r="C218" s="5">
        <v>4</v>
      </c>
      <c r="D218" s="20" t="s">
        <v>49</v>
      </c>
      <c r="E218" s="6" t="s">
        <v>365</v>
      </c>
      <c r="F218" s="6"/>
      <c r="G218" s="3" t="s">
        <v>197</v>
      </c>
    </row>
    <row r="219" spans="1:7" s="7" customFormat="1" x14ac:dyDescent="0.2">
      <c r="A219" s="9">
        <v>43741</v>
      </c>
      <c r="B219" s="22">
        <v>340000</v>
      </c>
      <c r="C219" s="5">
        <v>3</v>
      </c>
      <c r="D219" s="20" t="s">
        <v>252</v>
      </c>
      <c r="E219" s="6" t="s">
        <v>367</v>
      </c>
      <c r="F219" s="6" t="s">
        <v>372</v>
      </c>
      <c r="G219" s="3" t="s">
        <v>254</v>
      </c>
    </row>
    <row r="220" spans="1:7" x14ac:dyDescent="0.2">
      <c r="A220" s="9">
        <v>43762</v>
      </c>
      <c r="B220" s="22">
        <v>210000</v>
      </c>
      <c r="C220" s="5">
        <v>4</v>
      </c>
      <c r="D220" s="20" t="s">
        <v>207</v>
      </c>
      <c r="E220" s="6" t="s">
        <v>366</v>
      </c>
      <c r="F220" s="6" t="s">
        <v>370</v>
      </c>
      <c r="G220" s="3" t="s">
        <v>209</v>
      </c>
    </row>
    <row r="221" spans="1:7" x14ac:dyDescent="0.2">
      <c r="A221" s="9"/>
      <c r="B221" s="22">
        <f>SUM(B218:B220)</f>
        <v>875000</v>
      </c>
      <c r="C221" s="5"/>
      <c r="D221" s="20"/>
      <c r="E221" s="6"/>
      <c r="F221" s="6"/>
      <c r="G221" s="3"/>
    </row>
    <row r="222" spans="1:7" x14ac:dyDescent="0.2">
      <c r="A222" s="9"/>
      <c r="B222" s="22"/>
      <c r="C222" s="5"/>
      <c r="D222" s="20"/>
      <c r="E222" s="6"/>
      <c r="F222" s="6"/>
      <c r="G222" s="3"/>
    </row>
    <row r="223" spans="1:7" s="7" customFormat="1" x14ac:dyDescent="0.2">
      <c r="A223" s="11">
        <v>44049</v>
      </c>
      <c r="B223" s="23">
        <v>317000</v>
      </c>
      <c r="C223" s="2">
        <v>3</v>
      </c>
      <c r="D223" s="20" t="s">
        <v>256</v>
      </c>
      <c r="E223" s="3" t="s">
        <v>368</v>
      </c>
      <c r="F223" s="3" t="s">
        <v>373</v>
      </c>
      <c r="G223" s="3" t="s">
        <v>258</v>
      </c>
    </row>
    <row r="224" spans="1:7" s="7" customFormat="1" x14ac:dyDescent="0.2">
      <c r="A224" s="9">
        <v>44050</v>
      </c>
      <c r="B224" s="22">
        <v>285000</v>
      </c>
      <c r="C224" s="5">
        <v>3</v>
      </c>
      <c r="D224" s="20" t="s">
        <v>43</v>
      </c>
      <c r="E224" s="6" t="s">
        <v>364</v>
      </c>
      <c r="F224" s="6" t="s">
        <v>369</v>
      </c>
      <c r="G224" s="3" t="s">
        <v>193</v>
      </c>
    </row>
    <row r="225" spans="1:7" s="7" customFormat="1" x14ac:dyDescent="0.2">
      <c r="A225" s="4">
        <v>44166</v>
      </c>
      <c r="B225" s="21">
        <v>280000</v>
      </c>
      <c r="C225" s="5">
        <v>3</v>
      </c>
      <c r="D225" s="20" t="s">
        <v>62</v>
      </c>
      <c r="E225" s="6" t="s">
        <v>362</v>
      </c>
      <c r="F225" s="6" t="s">
        <v>363</v>
      </c>
      <c r="G225" s="3" t="s">
        <v>109</v>
      </c>
    </row>
    <row r="226" spans="1:7" s="7" customFormat="1" x14ac:dyDescent="0.2">
      <c r="A226" s="4"/>
      <c r="B226" s="21">
        <f>SUM(B223:B225)</f>
        <v>882000</v>
      </c>
      <c r="C226" s="5"/>
      <c r="D226" s="20"/>
      <c r="E226" s="6"/>
      <c r="F226" s="6"/>
      <c r="G226" s="3"/>
    </row>
    <row r="227" spans="1:7" s="7" customFormat="1" x14ac:dyDescent="0.2">
      <c r="A227" s="9"/>
      <c r="B227" s="22"/>
      <c r="C227" s="5"/>
      <c r="D227" s="20"/>
      <c r="E227" s="6"/>
      <c r="F227" s="6"/>
      <c r="G227" s="3"/>
    </row>
    <row r="228" spans="1:7" x14ac:dyDescent="0.2">
      <c r="A228" s="9">
        <v>44264</v>
      </c>
      <c r="B228" s="22">
        <v>535000</v>
      </c>
      <c r="C228" s="5">
        <v>3</v>
      </c>
      <c r="D228" s="20" t="s">
        <v>216</v>
      </c>
      <c r="E228" s="6" t="s">
        <v>222</v>
      </c>
      <c r="F228" s="6" t="s">
        <v>371</v>
      </c>
      <c r="G228" s="3" t="s">
        <v>217</v>
      </c>
    </row>
    <row r="229" spans="1:7" x14ac:dyDescent="0.2">
      <c r="A229" s="9"/>
      <c r="B229" s="22">
        <f>SUM(B228)</f>
        <v>535000</v>
      </c>
      <c r="C229" s="5"/>
      <c r="D229" s="20"/>
      <c r="E229" s="6"/>
      <c r="F229" s="6"/>
      <c r="G229" s="3"/>
    </row>
    <row r="231" spans="1:7" x14ac:dyDescent="0.2">
      <c r="A231" s="9"/>
      <c r="B231" s="22"/>
      <c r="C231" s="5"/>
      <c r="D231" s="21"/>
      <c r="E231" s="6"/>
      <c r="F231" s="6"/>
      <c r="G231" s="6"/>
    </row>
    <row r="232" spans="1:7" x14ac:dyDescent="0.2">
      <c r="A232" s="1"/>
      <c r="B232" s="20"/>
      <c r="C232" s="2"/>
      <c r="D232" s="20"/>
      <c r="E232" s="3"/>
      <c r="F232" s="3"/>
      <c r="G232" s="3"/>
    </row>
    <row r="234" spans="1:7" x14ac:dyDescent="0.2">
      <c r="D234" s="19">
        <v>26628311</v>
      </c>
    </row>
    <row r="239" spans="1:7" x14ac:dyDescent="0.2">
      <c r="A239">
        <v>1997</v>
      </c>
      <c r="B239" s="28">
        <f>6414300/1000</f>
        <v>6414.3</v>
      </c>
      <c r="C239">
        <v>81</v>
      </c>
      <c r="D239" s="27">
        <v>0</v>
      </c>
    </row>
    <row r="240" spans="1:7" x14ac:dyDescent="0.2">
      <c r="A240">
        <v>1998</v>
      </c>
      <c r="B240" s="28">
        <f>1795800/1000</f>
        <v>1795.8</v>
      </c>
      <c r="C240">
        <v>14</v>
      </c>
      <c r="D240" s="19">
        <f>+B240*0.01</f>
        <v>17.957999999999998</v>
      </c>
    </row>
    <row r="241" spans="1:11" x14ac:dyDescent="0.2">
      <c r="A241">
        <v>1999</v>
      </c>
      <c r="B241" s="28">
        <f>1766330/1000</f>
        <v>1766.33</v>
      </c>
      <c r="C241">
        <v>14</v>
      </c>
      <c r="D241" s="19">
        <f>+B241*0.01</f>
        <v>17.6633</v>
      </c>
    </row>
    <row r="242" spans="1:11" x14ac:dyDescent="0.2">
      <c r="A242">
        <v>2000</v>
      </c>
      <c r="B242" s="28">
        <f>600000/1000</f>
        <v>600</v>
      </c>
      <c r="C242">
        <v>5</v>
      </c>
      <c r="D242" s="19">
        <f>+B242*0.01</f>
        <v>6</v>
      </c>
    </row>
    <row r="243" spans="1:11" x14ac:dyDescent="0.2">
      <c r="A243">
        <v>2001</v>
      </c>
      <c r="B243" s="28">
        <f>892000/1000</f>
        <v>892</v>
      </c>
      <c r="C243">
        <v>6</v>
      </c>
      <c r="D243" s="19">
        <f t="shared" ref="D243:D250" si="0">+B243*0.01</f>
        <v>8.92</v>
      </c>
    </row>
    <row r="244" spans="1:11" x14ac:dyDescent="0.2">
      <c r="A244">
        <v>2002</v>
      </c>
      <c r="B244" s="28">
        <f>363250/1000</f>
        <v>363.25</v>
      </c>
      <c r="C244">
        <v>3</v>
      </c>
      <c r="D244" s="19">
        <f t="shared" si="0"/>
        <v>3.6325000000000003</v>
      </c>
    </row>
    <row r="245" spans="1:11" x14ac:dyDescent="0.2">
      <c r="A245">
        <v>2003</v>
      </c>
      <c r="B245" s="28">
        <f>598800/1000</f>
        <v>598.79999999999995</v>
      </c>
      <c r="C245">
        <v>4</v>
      </c>
      <c r="D245" s="19">
        <f t="shared" si="0"/>
        <v>5.9879999999999995</v>
      </c>
    </row>
    <row r="246" spans="1:11" x14ac:dyDescent="0.2">
      <c r="A246">
        <v>2004</v>
      </c>
      <c r="B246" s="28">
        <f>1761500/1000</f>
        <v>1761.5</v>
      </c>
      <c r="C246">
        <v>8</v>
      </c>
      <c r="D246" s="19">
        <f t="shared" si="0"/>
        <v>17.615000000000002</v>
      </c>
    </row>
    <row r="247" spans="1:11" x14ac:dyDescent="0.2">
      <c r="A247">
        <v>2005</v>
      </c>
      <c r="B247" s="28">
        <f>1705000/1000</f>
        <v>1705</v>
      </c>
      <c r="C247">
        <v>7</v>
      </c>
      <c r="D247" s="19">
        <f t="shared" si="0"/>
        <v>17.05</v>
      </c>
    </row>
    <row r="248" spans="1:11" x14ac:dyDescent="0.2">
      <c r="A248">
        <v>2006</v>
      </c>
      <c r="B248" s="28">
        <f>440000/1000</f>
        <v>440</v>
      </c>
      <c r="C248">
        <v>2</v>
      </c>
      <c r="D248" s="19">
        <f t="shared" si="0"/>
        <v>4.4000000000000004</v>
      </c>
    </row>
    <row r="249" spans="1:11" x14ac:dyDescent="0.2">
      <c r="A249">
        <v>2007</v>
      </c>
      <c r="B249" s="28">
        <f>535000/1000</f>
        <v>535</v>
      </c>
      <c r="C249">
        <v>2</v>
      </c>
      <c r="D249" s="19">
        <f t="shared" si="0"/>
        <v>5.3500000000000005</v>
      </c>
    </row>
    <row r="250" spans="1:11" x14ac:dyDescent="0.2">
      <c r="A250">
        <v>2008</v>
      </c>
      <c r="B250" s="28">
        <f>1041500/1000</f>
        <v>1041.5</v>
      </c>
      <c r="C250">
        <v>3</v>
      </c>
      <c r="D250" s="19">
        <f t="shared" si="0"/>
        <v>10.415000000000001</v>
      </c>
    </row>
    <row r="251" spans="1:11" x14ac:dyDescent="0.2">
      <c r="A251">
        <v>2009</v>
      </c>
      <c r="B251" s="28">
        <v>0</v>
      </c>
      <c r="C251">
        <v>0</v>
      </c>
    </row>
    <row r="252" spans="1:11" x14ac:dyDescent="0.2">
      <c r="A252">
        <v>2010</v>
      </c>
      <c r="B252" s="28">
        <v>0</v>
      </c>
      <c r="C252">
        <v>0</v>
      </c>
      <c r="F252" t="s">
        <v>376</v>
      </c>
      <c r="G252" t="s">
        <v>375</v>
      </c>
    </row>
    <row r="253" spans="1:11" x14ac:dyDescent="0.2">
      <c r="A253">
        <v>2011</v>
      </c>
      <c r="B253" s="28">
        <f>240000/1000</f>
        <v>240</v>
      </c>
      <c r="C253">
        <v>1</v>
      </c>
      <c r="D253" s="19">
        <f>+B253*0.01</f>
        <v>2.4</v>
      </c>
      <c r="E253" s="15">
        <f>+D253</f>
        <v>2.4</v>
      </c>
      <c r="F253">
        <v>2011</v>
      </c>
      <c r="G253">
        <v>40057</v>
      </c>
      <c r="H253" s="15">
        <f>+G253</f>
        <v>40057</v>
      </c>
      <c r="I253" s="18">
        <f>+E253/H253</f>
        <v>5.9914621664128611E-5</v>
      </c>
      <c r="K253" s="15">
        <f>+E253*1000</f>
        <v>2400</v>
      </c>
    </row>
    <row r="254" spans="1:11" x14ac:dyDescent="0.2">
      <c r="A254">
        <v>2012</v>
      </c>
      <c r="B254" s="28">
        <f>927000/1000</f>
        <v>927</v>
      </c>
      <c r="C254">
        <v>4</v>
      </c>
      <c r="D254" s="19">
        <f t="shared" ref="D254:D263" si="1">+B254*0.01</f>
        <v>9.27</v>
      </c>
      <c r="E254" s="15">
        <f>+E253+D254</f>
        <v>11.67</v>
      </c>
      <c r="F254">
        <v>2012</v>
      </c>
      <c r="H254" s="15">
        <f>+H253</f>
        <v>40057</v>
      </c>
      <c r="I254" s="18">
        <f t="shared" ref="I254:I263" si="2">+E254/H254</f>
        <v>2.9133484784182542E-4</v>
      </c>
      <c r="K254" s="15">
        <f t="shared" ref="K254:K263" si="3">+E254*1000</f>
        <v>11670</v>
      </c>
    </row>
    <row r="255" spans="1:11" x14ac:dyDescent="0.2">
      <c r="A255">
        <v>2013</v>
      </c>
      <c r="B255" s="28">
        <f>525000/1000</f>
        <v>525</v>
      </c>
      <c r="C255">
        <v>2</v>
      </c>
      <c r="D255" s="19">
        <f t="shared" si="1"/>
        <v>5.25</v>
      </c>
      <c r="E255" s="15">
        <f>+E254+D255</f>
        <v>16.920000000000002</v>
      </c>
      <c r="F255">
        <v>2013</v>
      </c>
      <c r="G255">
        <v>120000</v>
      </c>
      <c r="H255" s="15">
        <f>+G255+H254</f>
        <v>160057</v>
      </c>
      <c r="I255" s="18">
        <f t="shared" si="2"/>
        <v>1.0571233997888254E-4</v>
      </c>
      <c r="K255" s="15">
        <f t="shared" si="3"/>
        <v>16920</v>
      </c>
    </row>
    <row r="256" spans="1:11" x14ac:dyDescent="0.2">
      <c r="A256">
        <v>2014</v>
      </c>
      <c r="B256" s="28">
        <f>1038000/1000</f>
        <v>1038</v>
      </c>
      <c r="C256">
        <v>4</v>
      </c>
      <c r="D256" s="19">
        <f t="shared" si="1"/>
        <v>10.38</v>
      </c>
      <c r="E256" s="15">
        <f t="shared" ref="E256:E263" si="4">+E255+D256</f>
        <v>27.300000000000004</v>
      </c>
      <c r="F256">
        <v>2014</v>
      </c>
      <c r="G256">
        <v>60000</v>
      </c>
      <c r="H256" s="15">
        <f>+G256+H255</f>
        <v>220057</v>
      </c>
      <c r="I256" s="18">
        <f t="shared" si="2"/>
        <v>1.2405876659229203E-4</v>
      </c>
      <c r="K256" s="15">
        <f t="shared" si="3"/>
        <v>27300.000000000004</v>
      </c>
    </row>
    <row r="257" spans="1:11" x14ac:dyDescent="0.2">
      <c r="A257">
        <v>2015</v>
      </c>
      <c r="B257" s="28">
        <f>1706500/1000</f>
        <v>1706.5</v>
      </c>
      <c r="C257">
        <v>8</v>
      </c>
      <c r="D257" s="19">
        <f t="shared" si="1"/>
        <v>17.065000000000001</v>
      </c>
      <c r="E257" s="15">
        <f t="shared" si="4"/>
        <v>44.365000000000009</v>
      </c>
      <c r="F257">
        <v>2015</v>
      </c>
      <c r="H257" s="15">
        <f>+H256</f>
        <v>220057</v>
      </c>
      <c r="I257" s="18">
        <f t="shared" si="2"/>
        <v>2.0160685640538593E-4</v>
      </c>
      <c r="K257" s="15">
        <f t="shared" si="3"/>
        <v>44365.000000000007</v>
      </c>
    </row>
    <row r="258" spans="1:11" x14ac:dyDescent="0.2">
      <c r="A258">
        <v>2016</v>
      </c>
      <c r="B258" s="28">
        <f>902500/1000</f>
        <v>902.5</v>
      </c>
      <c r="C258">
        <v>4</v>
      </c>
      <c r="D258" s="19">
        <f t="shared" si="1"/>
        <v>9.0250000000000004</v>
      </c>
      <c r="E258" s="15">
        <f t="shared" si="4"/>
        <v>53.390000000000008</v>
      </c>
      <c r="F258">
        <v>2016</v>
      </c>
      <c r="H258" s="15">
        <f>+H257</f>
        <v>220057</v>
      </c>
      <c r="I258" s="18">
        <f t="shared" si="2"/>
        <v>2.4261895781547513E-4</v>
      </c>
      <c r="K258" s="15">
        <f t="shared" si="3"/>
        <v>53390.000000000007</v>
      </c>
    </row>
    <row r="259" spans="1:11" x14ac:dyDescent="0.2">
      <c r="A259">
        <v>2017</v>
      </c>
      <c r="B259" s="28">
        <f>450000/1000</f>
        <v>450</v>
      </c>
      <c r="C259">
        <v>1</v>
      </c>
      <c r="D259" s="19">
        <f t="shared" si="1"/>
        <v>4.5</v>
      </c>
      <c r="E259" s="15">
        <f t="shared" si="4"/>
        <v>57.890000000000008</v>
      </c>
      <c r="F259">
        <v>2017</v>
      </c>
      <c r="G259">
        <v>25000</v>
      </c>
      <c r="H259" s="15">
        <f>+G259+H258</f>
        <v>245057</v>
      </c>
      <c r="I259" s="18">
        <f t="shared" si="2"/>
        <v>2.3623075447752975E-4</v>
      </c>
      <c r="K259" s="15">
        <f t="shared" si="3"/>
        <v>57890.000000000007</v>
      </c>
    </row>
    <row r="260" spans="1:11" x14ac:dyDescent="0.2">
      <c r="A260">
        <v>2018</v>
      </c>
      <c r="B260" s="28">
        <f>633500/1000</f>
        <v>633.5</v>
      </c>
      <c r="C260">
        <v>2</v>
      </c>
      <c r="D260" s="19">
        <f t="shared" si="1"/>
        <v>6.335</v>
      </c>
      <c r="E260" s="15">
        <f t="shared" si="4"/>
        <v>64.225000000000009</v>
      </c>
      <c r="F260">
        <v>2018</v>
      </c>
      <c r="G260">
        <v>48033</v>
      </c>
      <c r="H260" s="15">
        <f>+G260+H259</f>
        <v>293090</v>
      </c>
      <c r="I260" s="18">
        <f t="shared" si="2"/>
        <v>2.1913064246477195E-4</v>
      </c>
      <c r="K260" s="15">
        <f t="shared" si="3"/>
        <v>64225.000000000007</v>
      </c>
    </row>
    <row r="261" spans="1:11" x14ac:dyDescent="0.2">
      <c r="A261">
        <v>2019</v>
      </c>
      <c r="B261" s="28">
        <f>875000/1000</f>
        <v>875</v>
      </c>
      <c r="C261">
        <v>3</v>
      </c>
      <c r="D261" s="19">
        <f t="shared" si="1"/>
        <v>8.75</v>
      </c>
      <c r="E261" s="15">
        <f t="shared" si="4"/>
        <v>72.975000000000009</v>
      </c>
      <c r="F261">
        <v>2019</v>
      </c>
      <c r="G261">
        <v>35000</v>
      </c>
      <c r="H261" s="15">
        <f>+G261+H260</f>
        <v>328090</v>
      </c>
      <c r="I261" s="18">
        <f t="shared" si="2"/>
        <v>2.2242372519735442E-4</v>
      </c>
      <c r="K261" s="15">
        <f t="shared" si="3"/>
        <v>72975.000000000015</v>
      </c>
    </row>
    <row r="262" spans="1:11" x14ac:dyDescent="0.2">
      <c r="A262">
        <v>2020</v>
      </c>
      <c r="B262" s="28">
        <f>882000/1000</f>
        <v>882</v>
      </c>
      <c r="C262">
        <v>3</v>
      </c>
      <c r="D262" s="19">
        <f t="shared" si="1"/>
        <v>8.82</v>
      </c>
      <c r="E262" s="15">
        <f t="shared" si="4"/>
        <v>81.795000000000016</v>
      </c>
      <c r="F262">
        <v>2020</v>
      </c>
      <c r="G262" s="14">
        <v>0</v>
      </c>
      <c r="H262" s="15">
        <f>+G262+H261</f>
        <v>328090</v>
      </c>
      <c r="I262" s="18">
        <f t="shared" si="2"/>
        <v>2.4930659270322171E-4</v>
      </c>
      <c r="K262" s="15">
        <f t="shared" si="3"/>
        <v>81795.000000000015</v>
      </c>
    </row>
    <row r="263" spans="1:11" x14ac:dyDescent="0.2">
      <c r="A263" s="34">
        <v>2021</v>
      </c>
      <c r="B263" s="19">
        <v>3760</v>
      </c>
      <c r="C263" s="25">
        <v>13</v>
      </c>
      <c r="D263" s="19">
        <f t="shared" si="1"/>
        <v>37.6</v>
      </c>
      <c r="E263" s="15">
        <f t="shared" si="4"/>
        <v>119.39500000000001</v>
      </c>
      <c r="F263">
        <v>2021</v>
      </c>
      <c r="G263" s="14">
        <v>0</v>
      </c>
      <c r="H263" s="15">
        <f>+G263+H262</f>
        <v>328090</v>
      </c>
      <c r="I263" s="18">
        <f t="shared" si="2"/>
        <v>3.6390929318174894E-4</v>
      </c>
      <c r="K263" s="15">
        <f t="shared" si="3"/>
        <v>119395.00000000001</v>
      </c>
    </row>
    <row r="264" spans="1:11" x14ac:dyDescent="0.2">
      <c r="A264" s="34">
        <v>2022</v>
      </c>
      <c r="B264" s="19">
        <v>1776</v>
      </c>
      <c r="C264" s="25">
        <v>5</v>
      </c>
      <c r="D264" s="19">
        <v>17</v>
      </c>
    </row>
    <row r="265" spans="1:11" x14ac:dyDescent="0.2">
      <c r="A265" t="s">
        <v>374</v>
      </c>
      <c r="B265" s="19">
        <f>SUM(B239:B264)</f>
        <v>31628.98</v>
      </c>
      <c r="C265">
        <f>SUM(C239:C264)</f>
        <v>199</v>
      </c>
      <c r="D265" s="19">
        <f>SUM(D240:D264)</f>
        <v>251.38680000000002</v>
      </c>
    </row>
    <row r="267" spans="1:11" x14ac:dyDescent="0.2">
      <c r="B267" s="19">
        <f>SUM(B240:B263)</f>
        <v>23438.68</v>
      </c>
      <c r="C267">
        <f>SUM(C240:C263)</f>
        <v>113</v>
      </c>
    </row>
    <row r="298" spans="1:14" x14ac:dyDescent="0.2">
      <c r="C298" s="13" t="s">
        <v>377</v>
      </c>
    </row>
    <row r="299" spans="1:14" s="17" customFormat="1" ht="48" customHeight="1" x14ac:dyDescent="0.2">
      <c r="B299" s="24" t="s">
        <v>376</v>
      </c>
      <c r="C299" s="17" t="s">
        <v>378</v>
      </c>
      <c r="D299" s="24" t="s">
        <v>379</v>
      </c>
      <c r="E299" s="17" t="s">
        <v>380</v>
      </c>
      <c r="F299" s="16" t="s">
        <v>381</v>
      </c>
      <c r="G299" s="17" t="s">
        <v>376</v>
      </c>
      <c r="H299" s="16" t="s">
        <v>375</v>
      </c>
      <c r="K299" s="33" t="s">
        <v>401</v>
      </c>
      <c r="L299" s="13">
        <v>9976425</v>
      </c>
      <c r="M299">
        <v>0.01</v>
      </c>
      <c r="N299">
        <f>+L299*M299</f>
        <v>99764.25</v>
      </c>
    </row>
    <row r="300" spans="1:14" x14ac:dyDescent="0.2">
      <c r="A300">
        <v>2400</v>
      </c>
      <c r="B300" s="25">
        <v>2011</v>
      </c>
      <c r="C300" s="13">
        <v>240000</v>
      </c>
      <c r="D300" s="25">
        <v>1</v>
      </c>
      <c r="E300" s="13">
        <f>+C300*0.01</f>
        <v>2400</v>
      </c>
      <c r="F300" s="15">
        <f>+E300</f>
        <v>2400</v>
      </c>
      <c r="G300">
        <v>2011</v>
      </c>
      <c r="H300" s="15">
        <v>40057</v>
      </c>
      <c r="I300" s="15">
        <f>+H300</f>
        <v>40057</v>
      </c>
      <c r="K300">
        <v>2000</v>
      </c>
      <c r="L300" s="13">
        <v>600000</v>
      </c>
      <c r="M300">
        <v>0.01</v>
      </c>
      <c r="N300">
        <f t="shared" ref="N300:N320" si="5">+L300*M300</f>
        <v>6000</v>
      </c>
    </row>
    <row r="301" spans="1:14" x14ac:dyDescent="0.2">
      <c r="A301">
        <v>9270</v>
      </c>
      <c r="B301" s="25">
        <v>2012</v>
      </c>
      <c r="C301" s="13">
        <v>927000</v>
      </c>
      <c r="D301" s="25">
        <v>4</v>
      </c>
      <c r="E301" s="13">
        <f t="shared" ref="E301:E311" si="6">+C301*0.01</f>
        <v>9270</v>
      </c>
      <c r="F301" s="15">
        <f>+F300+E301</f>
        <v>11670</v>
      </c>
      <c r="G301">
        <v>2012</v>
      </c>
      <c r="H301" s="15"/>
      <c r="I301" s="15">
        <f>+I300</f>
        <v>40057</v>
      </c>
      <c r="K301">
        <v>2001</v>
      </c>
      <c r="L301" s="13">
        <v>892000</v>
      </c>
      <c r="M301">
        <v>0.01</v>
      </c>
      <c r="N301">
        <f t="shared" si="5"/>
        <v>8920</v>
      </c>
    </row>
    <row r="302" spans="1:14" x14ac:dyDescent="0.2">
      <c r="A302">
        <v>5250</v>
      </c>
      <c r="B302" s="25">
        <v>2013</v>
      </c>
      <c r="C302" s="13">
        <v>525000</v>
      </c>
      <c r="D302" s="25">
        <v>2</v>
      </c>
      <c r="E302" s="13">
        <f t="shared" si="6"/>
        <v>5250</v>
      </c>
      <c r="F302" s="15">
        <f>+F301+E302</f>
        <v>16920</v>
      </c>
      <c r="G302">
        <v>2013</v>
      </c>
      <c r="H302" s="15">
        <v>160000</v>
      </c>
      <c r="I302" s="15">
        <f>+H302+I301</f>
        <v>200057</v>
      </c>
      <c r="K302">
        <v>2002</v>
      </c>
      <c r="L302" s="13">
        <v>363250</v>
      </c>
      <c r="M302">
        <v>0.01</v>
      </c>
      <c r="N302">
        <f t="shared" si="5"/>
        <v>3632.5</v>
      </c>
    </row>
    <row r="303" spans="1:14" x14ac:dyDescent="0.2">
      <c r="A303">
        <v>10380</v>
      </c>
      <c r="B303" s="25">
        <v>2014</v>
      </c>
      <c r="C303" s="13">
        <v>1038000</v>
      </c>
      <c r="D303" s="25">
        <v>4</v>
      </c>
      <c r="E303" s="13">
        <f t="shared" si="6"/>
        <v>10380</v>
      </c>
      <c r="F303" s="15">
        <f t="shared" ref="F303:F310" si="7">+F302+E303</f>
        <v>27300</v>
      </c>
      <c r="G303">
        <v>2014</v>
      </c>
      <c r="H303" s="15">
        <v>60000</v>
      </c>
      <c r="I303" s="15">
        <f>+H303+I302</f>
        <v>260057</v>
      </c>
      <c r="K303">
        <v>2003</v>
      </c>
      <c r="L303" s="13">
        <v>598800</v>
      </c>
      <c r="M303">
        <v>0.01</v>
      </c>
      <c r="N303">
        <f t="shared" si="5"/>
        <v>5988</v>
      </c>
    </row>
    <row r="304" spans="1:14" x14ac:dyDescent="0.2">
      <c r="A304">
        <f>+C304*0.01</f>
        <v>17065</v>
      </c>
      <c r="B304" s="25">
        <v>2015</v>
      </c>
      <c r="C304" s="13">
        <v>1706500</v>
      </c>
      <c r="D304" s="25">
        <v>8</v>
      </c>
      <c r="E304" s="13">
        <f t="shared" si="6"/>
        <v>17065</v>
      </c>
      <c r="F304" s="15">
        <f t="shared" si="7"/>
        <v>44365</v>
      </c>
      <c r="G304">
        <v>2015</v>
      </c>
      <c r="H304" s="15"/>
      <c r="I304" s="15">
        <f>+I303</f>
        <v>260057</v>
      </c>
      <c r="K304">
        <v>2004</v>
      </c>
      <c r="L304" s="13">
        <v>1761500</v>
      </c>
      <c r="M304">
        <v>0.01</v>
      </c>
      <c r="N304">
        <f t="shared" si="5"/>
        <v>17615</v>
      </c>
    </row>
    <row r="305" spans="1:14" x14ac:dyDescent="0.2">
      <c r="A305">
        <f t="shared" ref="A305:A311" si="8">+C305*0.01</f>
        <v>9025</v>
      </c>
      <c r="B305" s="25">
        <v>2016</v>
      </c>
      <c r="C305" s="13">
        <v>902500</v>
      </c>
      <c r="D305" s="25">
        <v>4</v>
      </c>
      <c r="E305" s="13">
        <f t="shared" si="6"/>
        <v>9025</v>
      </c>
      <c r="F305" s="15">
        <f t="shared" si="7"/>
        <v>53390</v>
      </c>
      <c r="G305">
        <v>2016</v>
      </c>
      <c r="H305" s="15"/>
      <c r="I305" s="15">
        <f>+I304</f>
        <v>260057</v>
      </c>
      <c r="K305">
        <v>2005</v>
      </c>
      <c r="L305" s="13">
        <v>1705336</v>
      </c>
      <c r="M305">
        <v>0.01</v>
      </c>
      <c r="N305">
        <f t="shared" si="5"/>
        <v>17053.36</v>
      </c>
    </row>
    <row r="306" spans="1:14" x14ac:dyDescent="0.2">
      <c r="A306">
        <f t="shared" si="8"/>
        <v>4500</v>
      </c>
      <c r="B306" s="25">
        <v>2017</v>
      </c>
      <c r="C306" s="13">
        <v>450000</v>
      </c>
      <c r="D306" s="25">
        <v>1</v>
      </c>
      <c r="E306" s="13">
        <f t="shared" si="6"/>
        <v>4500</v>
      </c>
      <c r="F306" s="15">
        <f t="shared" si="7"/>
        <v>57890</v>
      </c>
      <c r="G306">
        <v>2017</v>
      </c>
      <c r="H306" s="15">
        <v>25000</v>
      </c>
      <c r="I306" s="15">
        <f>+H306+I305</f>
        <v>285057</v>
      </c>
      <c r="K306">
        <v>2006</v>
      </c>
      <c r="L306" s="13">
        <v>440000</v>
      </c>
      <c r="M306">
        <v>0.01</v>
      </c>
      <c r="N306">
        <f t="shared" si="5"/>
        <v>4400</v>
      </c>
    </row>
    <row r="307" spans="1:14" x14ac:dyDescent="0.2">
      <c r="A307">
        <f t="shared" si="8"/>
        <v>6335</v>
      </c>
      <c r="B307" s="25">
        <v>2018</v>
      </c>
      <c r="C307" s="13">
        <v>633500</v>
      </c>
      <c r="D307" s="25">
        <v>2</v>
      </c>
      <c r="E307" s="13">
        <f t="shared" si="6"/>
        <v>6335</v>
      </c>
      <c r="F307" s="15">
        <f t="shared" si="7"/>
        <v>64225</v>
      </c>
      <c r="G307">
        <v>2018</v>
      </c>
      <c r="H307" s="15">
        <v>48033</v>
      </c>
      <c r="I307" s="15">
        <f>+H307+I306</f>
        <v>333090</v>
      </c>
      <c r="K307">
        <v>2007</v>
      </c>
      <c r="L307" s="13">
        <v>535000</v>
      </c>
      <c r="M307">
        <v>0.01</v>
      </c>
      <c r="N307">
        <f t="shared" si="5"/>
        <v>5350</v>
      </c>
    </row>
    <row r="308" spans="1:14" x14ac:dyDescent="0.2">
      <c r="A308">
        <f t="shared" si="8"/>
        <v>8750</v>
      </c>
      <c r="B308" s="25">
        <v>2019</v>
      </c>
      <c r="C308" s="13">
        <v>875000</v>
      </c>
      <c r="D308" s="25">
        <v>3</v>
      </c>
      <c r="E308" s="13">
        <f t="shared" si="6"/>
        <v>8750</v>
      </c>
      <c r="F308" s="15">
        <f t="shared" si="7"/>
        <v>72975</v>
      </c>
      <c r="G308">
        <v>2019</v>
      </c>
      <c r="H308" s="15">
        <v>35000</v>
      </c>
      <c r="I308" s="15">
        <f>+H308+I307</f>
        <v>368090</v>
      </c>
      <c r="K308">
        <v>2008</v>
      </c>
      <c r="L308" s="13">
        <v>1041500</v>
      </c>
      <c r="M308">
        <v>0.01</v>
      </c>
      <c r="N308">
        <f t="shared" si="5"/>
        <v>10415</v>
      </c>
    </row>
    <row r="309" spans="1:14" x14ac:dyDescent="0.2">
      <c r="A309">
        <f t="shared" si="8"/>
        <v>8820</v>
      </c>
      <c r="B309" s="25">
        <v>2020</v>
      </c>
      <c r="C309" s="13">
        <v>882000</v>
      </c>
      <c r="D309" s="25">
        <v>3</v>
      </c>
      <c r="E309" s="13">
        <f t="shared" si="6"/>
        <v>8820</v>
      </c>
      <c r="F309" s="15">
        <f t="shared" si="7"/>
        <v>81795</v>
      </c>
      <c r="G309">
        <v>2020</v>
      </c>
      <c r="H309" s="15">
        <v>0</v>
      </c>
      <c r="I309" s="15">
        <f>+H309+I308</f>
        <v>368090</v>
      </c>
      <c r="K309">
        <v>2011</v>
      </c>
      <c r="L309" s="13">
        <v>240000</v>
      </c>
      <c r="M309">
        <v>0.01</v>
      </c>
      <c r="N309">
        <f t="shared" si="5"/>
        <v>2400</v>
      </c>
    </row>
    <row r="310" spans="1:14" x14ac:dyDescent="0.2">
      <c r="A310">
        <f t="shared" si="8"/>
        <v>37599</v>
      </c>
      <c r="B310" s="25">
        <v>2021</v>
      </c>
      <c r="C310" s="13">
        <v>3759900</v>
      </c>
      <c r="D310" s="25">
        <v>13</v>
      </c>
      <c r="E310" s="13">
        <f t="shared" si="6"/>
        <v>37599</v>
      </c>
      <c r="F310" s="15">
        <f t="shared" si="7"/>
        <v>119394</v>
      </c>
      <c r="G310">
        <v>2021</v>
      </c>
      <c r="H310" s="15">
        <v>0</v>
      </c>
      <c r="I310" s="15">
        <f>+H310+I309</f>
        <v>368090</v>
      </c>
      <c r="K310">
        <v>2012</v>
      </c>
      <c r="L310" s="13">
        <v>927000</v>
      </c>
      <c r="M310">
        <v>0.01</v>
      </c>
      <c r="N310">
        <f t="shared" si="5"/>
        <v>9270</v>
      </c>
    </row>
    <row r="311" spans="1:14" x14ac:dyDescent="0.2">
      <c r="A311">
        <f t="shared" si="8"/>
        <v>17760</v>
      </c>
      <c r="B311" s="25">
        <v>2022</v>
      </c>
      <c r="C311" s="13">
        <v>1776000</v>
      </c>
      <c r="D311" s="25">
        <v>5</v>
      </c>
      <c r="E311" s="13">
        <f t="shared" si="6"/>
        <v>17760</v>
      </c>
      <c r="F311" s="15">
        <f>+F310+E311</f>
        <v>137154</v>
      </c>
      <c r="G311">
        <v>2022</v>
      </c>
      <c r="H311" s="15"/>
      <c r="I311" s="15"/>
      <c r="K311">
        <v>2013</v>
      </c>
      <c r="L311" s="13">
        <v>525000</v>
      </c>
      <c r="M311">
        <v>0.01</v>
      </c>
      <c r="N311">
        <f t="shared" si="5"/>
        <v>5250</v>
      </c>
    </row>
    <row r="312" spans="1:14" x14ac:dyDescent="0.2">
      <c r="C312" s="14">
        <f>SUM(C300:C311)</f>
        <v>13715400</v>
      </c>
      <c r="D312" s="19">
        <f>SUM(D300:D311)</f>
        <v>50</v>
      </c>
      <c r="E312" s="14">
        <f>SUM(E300:E311)</f>
        <v>137154</v>
      </c>
      <c r="K312">
        <v>2014</v>
      </c>
      <c r="L312" s="13">
        <v>1038000</v>
      </c>
      <c r="M312">
        <v>0.01</v>
      </c>
      <c r="N312">
        <f t="shared" si="5"/>
        <v>10380</v>
      </c>
    </row>
    <row r="313" spans="1:14" x14ac:dyDescent="0.2">
      <c r="K313">
        <v>2015</v>
      </c>
      <c r="L313" s="13">
        <v>1706500</v>
      </c>
      <c r="M313">
        <v>0.01</v>
      </c>
      <c r="N313">
        <f t="shared" si="5"/>
        <v>17065</v>
      </c>
    </row>
    <row r="314" spans="1:14" x14ac:dyDescent="0.2">
      <c r="K314">
        <v>2016</v>
      </c>
      <c r="L314" s="13">
        <v>902500</v>
      </c>
      <c r="M314">
        <v>0.01</v>
      </c>
      <c r="N314">
        <f t="shared" si="5"/>
        <v>9025</v>
      </c>
    </row>
    <row r="315" spans="1:14" x14ac:dyDescent="0.2">
      <c r="B315" s="19">
        <v>2011</v>
      </c>
      <c r="C315" s="15">
        <v>240000</v>
      </c>
      <c r="D315" s="19">
        <v>1</v>
      </c>
      <c r="H315" s="15"/>
      <c r="K315">
        <v>2017</v>
      </c>
      <c r="L315" s="13">
        <v>450000</v>
      </c>
      <c r="M315">
        <v>0.01</v>
      </c>
      <c r="N315">
        <f t="shared" si="5"/>
        <v>4500</v>
      </c>
    </row>
    <row r="316" spans="1:14" x14ac:dyDescent="0.2">
      <c r="B316" s="19">
        <v>2012</v>
      </c>
      <c r="C316" s="15">
        <v>927000</v>
      </c>
      <c r="D316" s="19">
        <v>4</v>
      </c>
      <c r="H316" s="15"/>
      <c r="K316">
        <v>2018</v>
      </c>
      <c r="L316" s="13">
        <v>633500</v>
      </c>
      <c r="M316">
        <v>0.01</v>
      </c>
      <c r="N316">
        <f t="shared" si="5"/>
        <v>6335</v>
      </c>
    </row>
    <row r="317" spans="1:14" x14ac:dyDescent="0.2">
      <c r="B317" s="19">
        <v>2013</v>
      </c>
      <c r="C317" s="15">
        <v>525000</v>
      </c>
      <c r="D317" s="19">
        <v>2</v>
      </c>
      <c r="H317" s="15"/>
      <c r="K317">
        <v>2019</v>
      </c>
      <c r="L317" s="13">
        <v>875000</v>
      </c>
      <c r="M317">
        <v>0.01</v>
      </c>
      <c r="N317">
        <f t="shared" si="5"/>
        <v>8750</v>
      </c>
    </row>
    <row r="318" spans="1:14" x14ac:dyDescent="0.2">
      <c r="B318" s="19">
        <v>2014</v>
      </c>
      <c r="C318" s="15">
        <v>1038000</v>
      </c>
      <c r="D318" s="19">
        <v>4</v>
      </c>
      <c r="F318" t="s">
        <v>382</v>
      </c>
      <c r="H318" s="15" t="s">
        <v>375</v>
      </c>
      <c r="K318">
        <v>2020</v>
      </c>
      <c r="L318" s="13">
        <v>777000</v>
      </c>
      <c r="M318">
        <v>0.01</v>
      </c>
      <c r="N318">
        <f t="shared" si="5"/>
        <v>7770</v>
      </c>
    </row>
    <row r="319" spans="1:14" x14ac:dyDescent="0.2">
      <c r="B319" s="19">
        <v>2015</v>
      </c>
      <c r="C319" s="15">
        <v>1706500</v>
      </c>
      <c r="D319" s="19">
        <v>8</v>
      </c>
      <c r="E319" s="15">
        <v>17065</v>
      </c>
      <c r="F319" s="15">
        <f>+E319</f>
        <v>17065</v>
      </c>
      <c r="G319">
        <v>2015</v>
      </c>
      <c r="H319" s="15"/>
      <c r="I319" s="29">
        <f>+H319</f>
        <v>0</v>
      </c>
      <c r="K319">
        <v>2021</v>
      </c>
      <c r="L319" s="13">
        <v>4039900</v>
      </c>
      <c r="M319">
        <v>0.01</v>
      </c>
      <c r="N319">
        <f t="shared" si="5"/>
        <v>40399</v>
      </c>
    </row>
    <row r="320" spans="1:14" x14ac:dyDescent="0.2">
      <c r="B320" s="19">
        <v>2016</v>
      </c>
      <c r="C320" s="15">
        <v>902500</v>
      </c>
      <c r="D320" s="19">
        <v>4</v>
      </c>
      <c r="E320" s="15">
        <v>9025</v>
      </c>
      <c r="F320" s="15">
        <f t="shared" ref="F320:F325" si="9">+F319+E320</f>
        <v>26090</v>
      </c>
      <c r="G320">
        <v>2016</v>
      </c>
      <c r="H320" s="15"/>
      <c r="I320" s="29">
        <f>+I319+H320</f>
        <v>0</v>
      </c>
      <c r="K320">
        <v>2022</v>
      </c>
      <c r="L320" s="13">
        <v>1776000</v>
      </c>
      <c r="M320">
        <v>0.01</v>
      </c>
      <c r="N320">
        <f t="shared" si="5"/>
        <v>17760</v>
      </c>
    </row>
    <row r="321" spans="2:14" x14ac:dyDescent="0.2">
      <c r="B321" s="19">
        <v>2017</v>
      </c>
      <c r="C321" s="15">
        <v>450000</v>
      </c>
      <c r="D321" s="19">
        <v>1</v>
      </c>
      <c r="E321" s="15">
        <v>4500</v>
      </c>
      <c r="F321" s="15">
        <f t="shared" si="9"/>
        <v>30590</v>
      </c>
      <c r="G321">
        <v>2017</v>
      </c>
      <c r="H321" s="15">
        <v>25000</v>
      </c>
      <c r="I321" s="29">
        <f>+H321</f>
        <v>25000</v>
      </c>
      <c r="K321">
        <v>2023</v>
      </c>
      <c r="L321" s="13">
        <v>334000</v>
      </c>
      <c r="M321">
        <v>1.01</v>
      </c>
      <c r="N321">
        <f>+L321*M321</f>
        <v>337340</v>
      </c>
    </row>
    <row r="322" spans="2:14" x14ac:dyDescent="0.2">
      <c r="B322" s="19">
        <v>2018</v>
      </c>
      <c r="C322" s="15">
        <v>633500</v>
      </c>
      <c r="D322" s="19">
        <v>2</v>
      </c>
      <c r="E322" s="15">
        <v>6335</v>
      </c>
      <c r="F322" s="15">
        <f t="shared" si="9"/>
        <v>36925</v>
      </c>
      <c r="G322">
        <v>2018</v>
      </c>
      <c r="H322" s="15">
        <v>48033</v>
      </c>
      <c r="I322" s="29">
        <f>+I321+H322</f>
        <v>73033</v>
      </c>
      <c r="K322" s="32"/>
      <c r="L322" s="13"/>
      <c r="N322" s="13"/>
    </row>
    <row r="323" spans="2:14" x14ac:dyDescent="0.2">
      <c r="B323" s="19">
        <v>2019</v>
      </c>
      <c r="C323" s="15">
        <v>875000</v>
      </c>
      <c r="D323" s="19">
        <v>3</v>
      </c>
      <c r="E323" s="15">
        <v>8750</v>
      </c>
      <c r="F323" s="15">
        <f t="shared" si="9"/>
        <v>45675</v>
      </c>
      <c r="G323">
        <v>2019</v>
      </c>
      <c r="H323" s="15">
        <v>35000</v>
      </c>
      <c r="I323" s="29">
        <f>+I322+H323</f>
        <v>108033</v>
      </c>
      <c r="K323" s="32"/>
      <c r="L323" s="13"/>
      <c r="N323" s="13">
        <f>SUM(N311:N320)</f>
        <v>127234</v>
      </c>
    </row>
    <row r="324" spans="2:14" x14ac:dyDescent="0.2">
      <c r="B324" s="19">
        <v>2020</v>
      </c>
      <c r="C324" s="15">
        <v>882000</v>
      </c>
      <c r="D324" s="19">
        <v>3</v>
      </c>
      <c r="E324" s="15">
        <v>8820</v>
      </c>
      <c r="F324" s="15">
        <f t="shared" si="9"/>
        <v>54495</v>
      </c>
      <c r="G324">
        <v>2020</v>
      </c>
      <c r="H324" s="15">
        <v>0</v>
      </c>
      <c r="I324" s="29">
        <f>+I323+H324</f>
        <v>108033</v>
      </c>
      <c r="K324" s="32"/>
      <c r="L324" s="13"/>
    </row>
    <row r="325" spans="2:14" x14ac:dyDescent="0.2">
      <c r="B325" s="19">
        <v>2021</v>
      </c>
      <c r="C325" s="15">
        <v>535000</v>
      </c>
      <c r="D325" s="19">
        <v>1</v>
      </c>
      <c r="E325" s="15">
        <v>37599</v>
      </c>
      <c r="F325" s="15">
        <f t="shared" si="9"/>
        <v>92094</v>
      </c>
      <c r="G325">
        <v>2021</v>
      </c>
      <c r="H325" s="15">
        <v>0</v>
      </c>
      <c r="I325" s="29">
        <f>+I324+H325</f>
        <v>108033</v>
      </c>
    </row>
    <row r="326" spans="2:14" x14ac:dyDescent="0.2">
      <c r="C326" s="15"/>
      <c r="E326" s="15">
        <v>14360</v>
      </c>
      <c r="F326" s="15">
        <f>+E326+F325</f>
        <v>106454</v>
      </c>
      <c r="G326">
        <v>2022</v>
      </c>
      <c r="H326" s="15"/>
      <c r="I326" s="29"/>
    </row>
    <row r="327" spans="2:14" x14ac:dyDescent="0.2">
      <c r="C327" s="29">
        <f>SUM(C319:C325)</f>
        <v>5984500</v>
      </c>
      <c r="D327" s="19">
        <f>SUM(D315:D326)</f>
        <v>33</v>
      </c>
    </row>
  </sheetData>
  <sortState xmlns:xlrd2="http://schemas.microsoft.com/office/spreadsheetml/2017/richdata2" ref="A2:G231">
    <sortCondition ref="A2:A231"/>
  </sortState>
  <pageMargins left="0.25" right="0.25" top="0.75" bottom="0.75" header="0.3" footer="0.3"/>
  <pageSetup scale="55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79DA5-4F04-0B44-86DE-40366E28E6CC}">
  <dimension ref="A1:G202"/>
  <sheetViews>
    <sheetView topLeftCell="A173" workbookViewId="0">
      <selection activeCell="B185" sqref="B185:B197"/>
    </sheetView>
  </sheetViews>
  <sheetFormatPr baseColWidth="10" defaultRowHeight="16" x14ac:dyDescent="0.2"/>
  <cols>
    <col min="3" max="3" width="5.83203125" customWidth="1"/>
    <col min="4" max="4" width="27" bestFit="1" customWidth="1"/>
    <col min="5" max="5" width="40.1640625" bestFit="1" customWidth="1"/>
    <col min="6" max="6" width="41.1640625" bestFit="1" customWidth="1"/>
  </cols>
  <sheetData>
    <row r="1" spans="1:7" x14ac:dyDescent="0.2">
      <c r="A1" t="s">
        <v>356</v>
      </c>
      <c r="B1" t="s">
        <v>357</v>
      </c>
      <c r="D1" t="s">
        <v>358</v>
      </c>
    </row>
    <row r="2" spans="1:7" x14ac:dyDescent="0.2">
      <c r="A2" s="1">
        <v>35552</v>
      </c>
      <c r="B2" s="2">
        <v>78490</v>
      </c>
      <c r="C2" s="2">
        <v>1</v>
      </c>
      <c r="D2" s="3" t="s">
        <v>228</v>
      </c>
      <c r="E2" s="3"/>
      <c r="F2" s="3" t="s">
        <v>230</v>
      </c>
      <c r="G2" s="3" t="s">
        <v>229</v>
      </c>
    </row>
    <row r="3" spans="1:7" s="7" customFormat="1" x14ac:dyDescent="0.2">
      <c r="A3" s="1">
        <v>35555</v>
      </c>
      <c r="B3" s="2">
        <v>80490</v>
      </c>
      <c r="C3" s="2">
        <v>1</v>
      </c>
      <c r="D3" s="3" t="s">
        <v>15</v>
      </c>
      <c r="E3" s="3"/>
      <c r="F3" s="3" t="s">
        <v>75</v>
      </c>
      <c r="G3" s="3" t="s">
        <v>76</v>
      </c>
    </row>
    <row r="4" spans="1:7" x14ac:dyDescent="0.2">
      <c r="A4" s="1">
        <v>35558</v>
      </c>
      <c r="B4" s="2">
        <v>82840</v>
      </c>
      <c r="C4" s="2">
        <v>1</v>
      </c>
      <c r="D4" s="3" t="s">
        <v>25</v>
      </c>
      <c r="E4" s="3"/>
      <c r="F4" s="3" t="s">
        <v>65</v>
      </c>
      <c r="G4" s="3" t="s">
        <v>178</v>
      </c>
    </row>
    <row r="5" spans="1:7" s="7" customFormat="1" x14ac:dyDescent="0.2">
      <c r="A5" s="1">
        <v>35559</v>
      </c>
      <c r="B5" s="2">
        <v>70690</v>
      </c>
      <c r="C5" s="2">
        <v>1</v>
      </c>
      <c r="D5" s="3" t="s">
        <v>0</v>
      </c>
      <c r="E5" s="3"/>
      <c r="F5" s="3" t="s">
        <v>89</v>
      </c>
      <c r="G5" s="3" t="s">
        <v>3</v>
      </c>
    </row>
    <row r="6" spans="1:7" s="7" customFormat="1" x14ac:dyDescent="0.2">
      <c r="A6" s="1">
        <v>35560</v>
      </c>
      <c r="B6" s="2">
        <v>69990</v>
      </c>
      <c r="C6" s="2">
        <v>1</v>
      </c>
      <c r="D6" s="3" t="s">
        <v>250</v>
      </c>
      <c r="E6" s="3"/>
      <c r="F6" s="3" t="s">
        <v>67</v>
      </c>
      <c r="G6" s="3" t="s">
        <v>251</v>
      </c>
    </row>
    <row r="7" spans="1:7" x14ac:dyDescent="0.2">
      <c r="A7" s="4">
        <v>35562</v>
      </c>
      <c r="B7" s="5">
        <v>78865</v>
      </c>
      <c r="C7" s="5">
        <v>1</v>
      </c>
      <c r="D7" s="6" t="s">
        <v>123</v>
      </c>
      <c r="E7" s="6"/>
      <c r="F7" s="6" t="s">
        <v>124</v>
      </c>
      <c r="G7" s="6" t="s">
        <v>125</v>
      </c>
    </row>
    <row r="8" spans="1:7" s="7" customFormat="1" x14ac:dyDescent="0.2">
      <c r="A8" s="1">
        <v>35562</v>
      </c>
      <c r="B8" s="2">
        <v>39900</v>
      </c>
      <c r="C8" s="2">
        <v>1</v>
      </c>
      <c r="D8" s="3" t="s">
        <v>241</v>
      </c>
      <c r="E8" s="3"/>
      <c r="F8" s="3" t="s">
        <v>244</v>
      </c>
      <c r="G8" s="3" t="s">
        <v>243</v>
      </c>
    </row>
    <row r="9" spans="1:7" x14ac:dyDescent="0.2">
      <c r="A9" s="4">
        <v>35566</v>
      </c>
      <c r="B9" s="5">
        <v>79900</v>
      </c>
      <c r="C9" s="5">
        <v>1</v>
      </c>
      <c r="D9" s="6" t="s">
        <v>33</v>
      </c>
      <c r="E9" s="6"/>
      <c r="F9" s="6" t="s">
        <v>89</v>
      </c>
      <c r="G9" s="6" t="s">
        <v>90</v>
      </c>
    </row>
    <row r="10" spans="1:7" s="7" customFormat="1" x14ac:dyDescent="0.2">
      <c r="A10" s="1">
        <v>35566</v>
      </c>
      <c r="B10" s="2">
        <v>82490</v>
      </c>
      <c r="C10" s="2">
        <v>1</v>
      </c>
      <c r="D10" s="3" t="s">
        <v>12</v>
      </c>
      <c r="E10" s="3"/>
      <c r="F10" s="3" t="s">
        <v>164</v>
      </c>
      <c r="G10" s="3" t="s">
        <v>165</v>
      </c>
    </row>
    <row r="11" spans="1:7" x14ac:dyDescent="0.2">
      <c r="A11" s="4">
        <v>35566</v>
      </c>
      <c r="B11" s="5">
        <v>45140</v>
      </c>
      <c r="C11" s="5">
        <v>1</v>
      </c>
      <c r="D11" s="6" t="s">
        <v>39</v>
      </c>
      <c r="E11" s="6"/>
      <c r="F11" s="6" t="s">
        <v>65</v>
      </c>
      <c r="G11" s="6" t="s">
        <v>186</v>
      </c>
    </row>
    <row r="12" spans="1:7" s="7" customFormat="1" x14ac:dyDescent="0.2">
      <c r="A12" s="1">
        <v>35566</v>
      </c>
      <c r="B12" s="2">
        <v>45990</v>
      </c>
      <c r="C12" s="2">
        <v>1</v>
      </c>
      <c r="D12" s="3" t="s">
        <v>235</v>
      </c>
      <c r="E12" s="3"/>
      <c r="F12" s="3" t="s">
        <v>236</v>
      </c>
      <c r="G12" s="3" t="s">
        <v>237</v>
      </c>
    </row>
    <row r="13" spans="1:7" x14ac:dyDescent="0.2">
      <c r="A13" s="4">
        <v>35569</v>
      </c>
      <c r="B13" s="5">
        <v>76640</v>
      </c>
      <c r="C13" s="5">
        <v>1</v>
      </c>
      <c r="D13" s="6" t="s">
        <v>157</v>
      </c>
      <c r="E13" s="6"/>
      <c r="F13" s="6" t="s">
        <v>102</v>
      </c>
      <c r="G13" s="6" t="s">
        <v>158</v>
      </c>
    </row>
    <row r="14" spans="1:7" x14ac:dyDescent="0.2">
      <c r="A14" s="1">
        <v>35570</v>
      </c>
      <c r="B14" s="2">
        <v>86490</v>
      </c>
      <c r="C14" s="2">
        <v>1</v>
      </c>
      <c r="D14" s="3" t="s">
        <v>51</v>
      </c>
      <c r="E14" s="3"/>
      <c r="F14" s="3" t="s">
        <v>65</v>
      </c>
      <c r="G14" s="3" t="s">
        <v>101</v>
      </c>
    </row>
    <row r="15" spans="1:7" s="7" customFormat="1" x14ac:dyDescent="0.2">
      <c r="A15" s="4">
        <v>35571</v>
      </c>
      <c r="B15" s="5">
        <v>78490</v>
      </c>
      <c r="C15" s="5">
        <v>1</v>
      </c>
      <c r="D15" s="6" t="s">
        <v>13</v>
      </c>
      <c r="E15" s="6"/>
      <c r="F15" s="6" t="s">
        <v>73</v>
      </c>
      <c r="G15" s="6" t="s">
        <v>74</v>
      </c>
    </row>
    <row r="16" spans="1:7" x14ac:dyDescent="0.2">
      <c r="A16" s="1">
        <v>35571</v>
      </c>
      <c r="B16" s="2">
        <v>78490</v>
      </c>
      <c r="C16" s="2">
        <v>1</v>
      </c>
      <c r="D16" s="3" t="s">
        <v>26</v>
      </c>
      <c r="E16" s="3"/>
      <c r="F16" s="3" t="s">
        <v>83</v>
      </c>
      <c r="G16" s="3" t="s">
        <v>82</v>
      </c>
    </row>
    <row r="17" spans="1:7" s="7" customFormat="1" x14ac:dyDescent="0.2">
      <c r="A17" s="1">
        <v>35571</v>
      </c>
      <c r="B17" s="2">
        <v>83490</v>
      </c>
      <c r="C17" s="2">
        <v>1</v>
      </c>
      <c r="D17" s="3" t="s">
        <v>4</v>
      </c>
      <c r="E17" s="3"/>
      <c r="F17" s="3" t="s">
        <v>227</v>
      </c>
      <c r="G17" s="3" t="s">
        <v>7</v>
      </c>
    </row>
    <row r="18" spans="1:7" s="7" customFormat="1" x14ac:dyDescent="0.2">
      <c r="A18" s="1">
        <v>35572</v>
      </c>
      <c r="B18" s="2">
        <v>45990</v>
      </c>
      <c r="C18" s="2">
        <v>1</v>
      </c>
      <c r="D18" s="3" t="s">
        <v>147</v>
      </c>
      <c r="E18" s="3"/>
      <c r="F18" s="3" t="s">
        <v>150</v>
      </c>
      <c r="G18" s="3" t="s">
        <v>149</v>
      </c>
    </row>
    <row r="19" spans="1:7" s="7" customFormat="1" x14ac:dyDescent="0.2">
      <c r="A19" s="1">
        <v>35573</v>
      </c>
      <c r="B19" s="2">
        <v>83490</v>
      </c>
      <c r="C19" s="2">
        <v>1</v>
      </c>
      <c r="D19" s="3" t="s">
        <v>9</v>
      </c>
      <c r="E19" s="3"/>
      <c r="F19" s="3" t="s">
        <v>70</v>
      </c>
      <c r="G19" s="3" t="s">
        <v>69</v>
      </c>
    </row>
    <row r="20" spans="1:7" s="7" customFormat="1" x14ac:dyDescent="0.2">
      <c r="A20" s="1">
        <v>35573</v>
      </c>
      <c r="B20" s="2">
        <v>83490</v>
      </c>
      <c r="C20" s="2">
        <v>1</v>
      </c>
      <c r="D20" s="3" t="s">
        <v>28</v>
      </c>
      <c r="E20" s="3"/>
      <c r="F20" s="3" t="s">
        <v>86</v>
      </c>
      <c r="G20" s="3" t="s">
        <v>85</v>
      </c>
    </row>
    <row r="21" spans="1:7" x14ac:dyDescent="0.2">
      <c r="A21" s="1">
        <v>35573</v>
      </c>
      <c r="B21" s="2">
        <v>48990</v>
      </c>
      <c r="C21" s="2">
        <v>1</v>
      </c>
      <c r="D21" s="3" t="s">
        <v>59</v>
      </c>
      <c r="E21" s="3"/>
      <c r="F21" s="3" t="s">
        <v>108</v>
      </c>
      <c r="G21" s="3" t="s">
        <v>107</v>
      </c>
    </row>
    <row r="22" spans="1:7" x14ac:dyDescent="0.2">
      <c r="A22" s="1">
        <v>35573</v>
      </c>
      <c r="B22" s="2">
        <v>51990</v>
      </c>
      <c r="C22" s="2">
        <v>1</v>
      </c>
      <c r="D22" s="3" t="s">
        <v>207</v>
      </c>
      <c r="E22" s="3"/>
      <c r="F22" s="3" t="s">
        <v>86</v>
      </c>
      <c r="G22" s="3" t="s">
        <v>209</v>
      </c>
    </row>
    <row r="23" spans="1:7" s="7" customFormat="1" x14ac:dyDescent="0.2">
      <c r="A23" s="1">
        <v>35573</v>
      </c>
      <c r="B23" s="2">
        <v>76690</v>
      </c>
      <c r="C23" s="2">
        <v>1</v>
      </c>
      <c r="D23" s="3" t="s">
        <v>238</v>
      </c>
      <c r="E23" s="3"/>
      <c r="F23" s="3" t="s">
        <v>239</v>
      </c>
      <c r="G23" s="3" t="s">
        <v>240</v>
      </c>
    </row>
    <row r="24" spans="1:7" x14ac:dyDescent="0.2">
      <c r="A24" s="1">
        <v>35579</v>
      </c>
      <c r="B24" s="2">
        <v>83490</v>
      </c>
      <c r="C24" s="2">
        <v>1</v>
      </c>
      <c r="D24" s="3" t="s">
        <v>57</v>
      </c>
      <c r="E24" s="3"/>
      <c r="F24" s="3" t="s">
        <v>70</v>
      </c>
      <c r="G24" s="3" t="s">
        <v>105</v>
      </c>
    </row>
    <row r="25" spans="1:7" x14ac:dyDescent="0.2">
      <c r="A25" s="1">
        <v>35579</v>
      </c>
      <c r="B25" s="2">
        <v>72990</v>
      </c>
      <c r="C25" s="2">
        <v>1</v>
      </c>
      <c r="D25" s="3" t="s">
        <v>116</v>
      </c>
      <c r="E25" s="3"/>
      <c r="F25" s="3" t="s">
        <v>119</v>
      </c>
      <c r="G25" s="3" t="s">
        <v>118</v>
      </c>
    </row>
    <row r="26" spans="1:7" x14ac:dyDescent="0.2">
      <c r="A26" s="4">
        <v>35579</v>
      </c>
      <c r="B26" s="5">
        <v>112990</v>
      </c>
      <c r="C26" s="5">
        <v>1</v>
      </c>
      <c r="D26" s="6" t="s">
        <v>130</v>
      </c>
      <c r="E26" s="6"/>
      <c r="F26" s="6" t="s">
        <v>131</v>
      </c>
      <c r="G26" s="6" t="s">
        <v>132</v>
      </c>
    </row>
    <row r="27" spans="1:7" s="7" customFormat="1" x14ac:dyDescent="0.2">
      <c r="A27" s="1">
        <v>35580</v>
      </c>
      <c r="B27" s="2">
        <v>166480</v>
      </c>
      <c r="C27" s="2">
        <v>1</v>
      </c>
      <c r="D27" s="3" t="s">
        <v>133</v>
      </c>
      <c r="E27" s="3" t="s">
        <v>134</v>
      </c>
      <c r="F27" s="3" t="s">
        <v>135</v>
      </c>
      <c r="G27" s="3" t="s">
        <v>136</v>
      </c>
    </row>
    <row r="28" spans="1:7" s="7" customFormat="1" x14ac:dyDescent="0.2">
      <c r="A28" s="1">
        <v>35580</v>
      </c>
      <c r="B28" s="2">
        <v>167980</v>
      </c>
      <c r="C28" s="2">
        <v>1</v>
      </c>
      <c r="D28" s="8" t="s">
        <v>359</v>
      </c>
      <c r="E28" s="3" t="s">
        <v>134</v>
      </c>
      <c r="F28" s="3" t="s">
        <v>53</v>
      </c>
      <c r="G28" s="3" t="s">
        <v>161</v>
      </c>
    </row>
    <row r="29" spans="1:7" x14ac:dyDescent="0.2">
      <c r="A29" s="1">
        <v>35580</v>
      </c>
      <c r="B29" s="2">
        <v>56990</v>
      </c>
      <c r="C29" s="2">
        <v>1</v>
      </c>
      <c r="D29" s="3" t="s">
        <v>55</v>
      </c>
      <c r="E29" s="3"/>
      <c r="F29" s="3" t="s">
        <v>198</v>
      </c>
      <c r="G29" s="3" t="s">
        <v>199</v>
      </c>
    </row>
    <row r="30" spans="1:7" s="7" customFormat="1" x14ac:dyDescent="0.2">
      <c r="A30" s="1">
        <v>35583</v>
      </c>
      <c r="B30" s="2">
        <v>40000</v>
      </c>
      <c r="C30" s="2">
        <v>1</v>
      </c>
      <c r="D30" s="3" t="s">
        <v>20</v>
      </c>
      <c r="E30" s="3"/>
      <c r="F30" s="3" t="s">
        <v>174</v>
      </c>
      <c r="G30" s="3" t="s">
        <v>173</v>
      </c>
    </row>
    <row r="31" spans="1:7" x14ac:dyDescent="0.2">
      <c r="A31" s="4">
        <v>35586</v>
      </c>
      <c r="B31" s="5">
        <v>55490</v>
      </c>
      <c r="C31" s="5">
        <v>1</v>
      </c>
      <c r="D31" s="6" t="s">
        <v>27</v>
      </c>
      <c r="E31" s="6"/>
      <c r="F31" s="6" t="s">
        <v>84</v>
      </c>
      <c r="G31" s="6" t="s">
        <v>179</v>
      </c>
    </row>
    <row r="32" spans="1:7" s="7" customFormat="1" x14ac:dyDescent="0.2">
      <c r="A32" s="4">
        <v>35586</v>
      </c>
      <c r="B32" s="5">
        <v>55490</v>
      </c>
      <c r="C32" s="5">
        <v>1</v>
      </c>
      <c r="D32" s="6" t="s">
        <v>32</v>
      </c>
      <c r="E32" s="6"/>
      <c r="F32" s="6" t="s">
        <v>84</v>
      </c>
      <c r="G32" s="6" t="s">
        <v>181</v>
      </c>
    </row>
    <row r="33" spans="1:7" x14ac:dyDescent="0.2">
      <c r="A33" s="1">
        <v>35587</v>
      </c>
      <c r="B33" s="2">
        <v>48990</v>
      </c>
      <c r="C33" s="2">
        <v>1</v>
      </c>
      <c r="D33" s="3" t="s">
        <v>112</v>
      </c>
      <c r="E33" s="3"/>
      <c r="F33" s="3" t="s">
        <v>115</v>
      </c>
      <c r="G33" s="3" t="s">
        <v>114</v>
      </c>
    </row>
    <row r="34" spans="1:7" x14ac:dyDescent="0.2">
      <c r="A34" s="1">
        <v>35587</v>
      </c>
      <c r="B34" s="2">
        <v>62990</v>
      </c>
      <c r="C34" s="2">
        <v>1</v>
      </c>
      <c r="D34" s="3" t="s">
        <v>63</v>
      </c>
      <c r="E34" s="3"/>
      <c r="F34" s="3" t="s">
        <v>202</v>
      </c>
      <c r="G34" s="3" t="s">
        <v>203</v>
      </c>
    </row>
    <row r="35" spans="1:7" s="7" customFormat="1" x14ac:dyDescent="0.2">
      <c r="A35" s="4">
        <v>35590</v>
      </c>
      <c r="B35" s="5">
        <v>63290</v>
      </c>
      <c r="C35" s="5">
        <v>1</v>
      </c>
      <c r="D35" s="6" t="s">
        <v>14</v>
      </c>
      <c r="E35" s="6"/>
      <c r="F35" s="6" t="s">
        <v>166</v>
      </c>
      <c r="G35" s="6" t="s">
        <v>167</v>
      </c>
    </row>
    <row r="36" spans="1:7" s="7" customFormat="1" x14ac:dyDescent="0.2">
      <c r="A36" s="4">
        <v>35590</v>
      </c>
      <c r="B36" s="5">
        <v>63290</v>
      </c>
      <c r="C36" s="5">
        <v>1</v>
      </c>
      <c r="D36" s="6" t="s">
        <v>18</v>
      </c>
      <c r="E36" s="6"/>
      <c r="F36" s="6" t="s">
        <v>166</v>
      </c>
      <c r="G36" s="6" t="s">
        <v>170</v>
      </c>
    </row>
    <row r="37" spans="1:7" x14ac:dyDescent="0.2">
      <c r="A37" s="1">
        <v>35590</v>
      </c>
      <c r="B37" s="2">
        <v>97265</v>
      </c>
      <c r="C37" s="2">
        <v>1</v>
      </c>
      <c r="D37" s="3" t="s">
        <v>47</v>
      </c>
      <c r="E37" s="3"/>
      <c r="F37" s="3" t="s">
        <v>195</v>
      </c>
      <c r="G37" s="3" t="s">
        <v>196</v>
      </c>
    </row>
    <row r="38" spans="1:7" x14ac:dyDescent="0.2">
      <c r="A38" s="1">
        <v>35594</v>
      </c>
      <c r="B38" s="2">
        <v>105000</v>
      </c>
      <c r="C38" s="2">
        <v>1</v>
      </c>
      <c r="D38" s="3" t="s">
        <v>24</v>
      </c>
      <c r="E38" s="3"/>
      <c r="F38" s="3" t="s">
        <v>79</v>
      </c>
      <c r="G38" s="3" t="s">
        <v>80</v>
      </c>
    </row>
    <row r="39" spans="1:7" s="7" customFormat="1" x14ac:dyDescent="0.2">
      <c r="A39" s="1">
        <v>35594</v>
      </c>
      <c r="B39" s="2">
        <v>43990</v>
      </c>
      <c r="C39" s="2">
        <v>1</v>
      </c>
      <c r="D39" s="3" t="s">
        <v>143</v>
      </c>
      <c r="E39" s="3" t="s">
        <v>144</v>
      </c>
      <c r="F39" s="3" t="s">
        <v>128</v>
      </c>
      <c r="G39" s="3" t="s">
        <v>145</v>
      </c>
    </row>
    <row r="40" spans="1:7" x14ac:dyDescent="0.2">
      <c r="A40" s="1">
        <v>35594</v>
      </c>
      <c r="B40" s="2">
        <v>43990</v>
      </c>
      <c r="C40" s="2">
        <v>2</v>
      </c>
      <c r="D40" s="3" t="s">
        <v>143</v>
      </c>
      <c r="E40" s="3"/>
      <c r="F40" s="3" t="s">
        <v>146</v>
      </c>
      <c r="G40" s="3" t="s">
        <v>145</v>
      </c>
    </row>
    <row r="41" spans="1:7" x14ac:dyDescent="0.2">
      <c r="A41" s="1">
        <v>35594</v>
      </c>
      <c r="B41" s="2">
        <v>82990</v>
      </c>
      <c r="C41" s="2">
        <v>1</v>
      </c>
      <c r="D41" s="3" t="s">
        <v>151</v>
      </c>
      <c r="E41" s="3"/>
      <c r="F41" s="3" t="s">
        <v>152</v>
      </c>
      <c r="G41" s="3" t="s">
        <v>153</v>
      </c>
    </row>
    <row r="42" spans="1:7" x14ac:dyDescent="0.2">
      <c r="A42" s="1">
        <v>35594</v>
      </c>
      <c r="B42" s="2">
        <v>68490</v>
      </c>
      <c r="C42" s="2">
        <v>1</v>
      </c>
      <c r="D42" s="3" t="s">
        <v>154</v>
      </c>
      <c r="E42" s="3"/>
      <c r="F42" s="3" t="s">
        <v>70</v>
      </c>
      <c r="G42" s="3" t="s">
        <v>156</v>
      </c>
    </row>
    <row r="43" spans="1:7" s="7" customFormat="1" x14ac:dyDescent="0.2">
      <c r="A43" s="1">
        <v>35598</v>
      </c>
      <c r="B43" s="2">
        <v>83490</v>
      </c>
      <c r="C43" s="2">
        <v>1</v>
      </c>
      <c r="D43" s="3" t="s">
        <v>11</v>
      </c>
      <c r="E43" s="3"/>
      <c r="F43" s="3" t="s">
        <v>71</v>
      </c>
      <c r="G43" s="3" t="s">
        <v>72</v>
      </c>
    </row>
    <row r="44" spans="1:7" x14ac:dyDescent="0.2">
      <c r="A44" s="4">
        <v>35598</v>
      </c>
      <c r="B44" s="5">
        <v>83490</v>
      </c>
      <c r="C44" s="5">
        <v>1</v>
      </c>
      <c r="D44" s="6" t="s">
        <v>16</v>
      </c>
      <c r="E44" s="6"/>
      <c r="F44" s="6" t="s">
        <v>168</v>
      </c>
      <c r="G44" s="6" t="s">
        <v>169</v>
      </c>
    </row>
    <row r="45" spans="1:7" s="7" customFormat="1" x14ac:dyDescent="0.2">
      <c r="A45" s="4">
        <v>35598</v>
      </c>
      <c r="B45" s="5">
        <v>53990</v>
      </c>
      <c r="C45" s="5">
        <v>1</v>
      </c>
      <c r="D45" s="6" t="s">
        <v>19</v>
      </c>
      <c r="E45" s="6"/>
      <c r="F45" s="6" t="s">
        <v>168</v>
      </c>
      <c r="G45" s="6" t="s">
        <v>171</v>
      </c>
    </row>
    <row r="46" spans="1:7" s="7" customFormat="1" x14ac:dyDescent="0.2">
      <c r="A46" s="1">
        <v>35598</v>
      </c>
      <c r="B46" s="2">
        <v>83490</v>
      </c>
      <c r="C46" s="2">
        <v>1</v>
      </c>
      <c r="D46" s="8" t="s">
        <v>360</v>
      </c>
      <c r="E46" s="3"/>
      <c r="F46" s="3" t="s">
        <v>175</v>
      </c>
      <c r="G46" s="3" t="s">
        <v>176</v>
      </c>
    </row>
    <row r="47" spans="1:7" s="7" customFormat="1" x14ac:dyDescent="0.2">
      <c r="A47" s="1">
        <v>35604</v>
      </c>
      <c r="B47" s="2">
        <v>55790</v>
      </c>
      <c r="C47" s="2">
        <v>1</v>
      </c>
      <c r="D47" s="3" t="s">
        <v>40</v>
      </c>
      <c r="E47" s="3"/>
      <c r="F47" s="3" t="s">
        <v>187</v>
      </c>
      <c r="G47" s="3" t="s">
        <v>188</v>
      </c>
    </row>
    <row r="48" spans="1:7" x14ac:dyDescent="0.2">
      <c r="A48" s="1">
        <v>35606</v>
      </c>
      <c r="B48" s="2">
        <v>45140</v>
      </c>
      <c r="C48" s="2">
        <v>1</v>
      </c>
      <c r="D48" s="3" t="s">
        <v>36</v>
      </c>
      <c r="E48" s="3"/>
      <c r="F48" s="3" t="s">
        <v>93</v>
      </c>
      <c r="G48" s="3" t="s">
        <v>92</v>
      </c>
    </row>
    <row r="49" spans="1:7" x14ac:dyDescent="0.2">
      <c r="A49" s="1">
        <v>35607</v>
      </c>
      <c r="B49" s="2">
        <v>85990</v>
      </c>
      <c r="C49" s="2">
        <v>1</v>
      </c>
      <c r="D49" s="3" t="s">
        <v>126</v>
      </c>
      <c r="E49" s="3" t="s">
        <v>127</v>
      </c>
      <c r="F49" s="3" t="s">
        <v>128</v>
      </c>
      <c r="G49" s="3" t="s">
        <v>129</v>
      </c>
    </row>
    <row r="50" spans="1:7" x14ac:dyDescent="0.2">
      <c r="A50" s="1">
        <v>35607</v>
      </c>
      <c r="B50" s="2">
        <v>81490</v>
      </c>
      <c r="C50" s="2">
        <v>1</v>
      </c>
      <c r="D50" s="3" t="s">
        <v>204</v>
      </c>
      <c r="E50" s="3"/>
      <c r="F50" s="3" t="s">
        <v>205</v>
      </c>
      <c r="G50" s="3" t="s">
        <v>206</v>
      </c>
    </row>
    <row r="51" spans="1:7" s="7" customFormat="1" x14ac:dyDescent="0.2">
      <c r="A51" s="1">
        <v>35608</v>
      </c>
      <c r="B51" s="2">
        <v>86490</v>
      </c>
      <c r="C51" s="2">
        <v>1</v>
      </c>
      <c r="D51" s="3" t="s">
        <v>48</v>
      </c>
      <c r="E51" s="3"/>
      <c r="F51" s="3" t="s">
        <v>100</v>
      </c>
      <c r="G51" s="3" t="s">
        <v>99</v>
      </c>
    </row>
    <row r="52" spans="1:7" s="7" customFormat="1" x14ac:dyDescent="0.2">
      <c r="A52" s="1">
        <v>35618</v>
      </c>
      <c r="B52" s="2">
        <v>74765</v>
      </c>
      <c r="C52" s="2">
        <v>1</v>
      </c>
      <c r="D52" s="3" t="s">
        <v>43</v>
      </c>
      <c r="E52" s="3"/>
      <c r="F52" s="3" t="s">
        <v>192</v>
      </c>
      <c r="G52" s="3" t="s">
        <v>193</v>
      </c>
    </row>
    <row r="53" spans="1:7" x14ac:dyDescent="0.2">
      <c r="A53" s="1">
        <v>35620</v>
      </c>
      <c r="B53" s="2">
        <v>86212</v>
      </c>
      <c r="C53" s="2">
        <v>1</v>
      </c>
      <c r="D53" s="3" t="s">
        <v>44</v>
      </c>
      <c r="E53" s="3"/>
      <c r="F53" s="3" t="s">
        <v>98</v>
      </c>
      <c r="G53" s="3" t="s">
        <v>97</v>
      </c>
    </row>
    <row r="54" spans="1:7" s="7" customFormat="1" x14ac:dyDescent="0.2">
      <c r="A54" s="1">
        <v>35620</v>
      </c>
      <c r="B54" s="2">
        <v>50123</v>
      </c>
      <c r="C54" s="2">
        <v>1</v>
      </c>
      <c r="D54" s="3" t="s">
        <v>210</v>
      </c>
      <c r="E54" s="3"/>
      <c r="F54" s="3" t="s">
        <v>98</v>
      </c>
      <c r="G54" s="3" t="s">
        <v>212</v>
      </c>
    </row>
    <row r="55" spans="1:7" s="7" customFormat="1" x14ac:dyDescent="0.2">
      <c r="A55" s="4">
        <v>35625</v>
      </c>
      <c r="B55" s="5">
        <v>87990</v>
      </c>
      <c r="C55" s="5">
        <v>1</v>
      </c>
      <c r="D55" s="6" t="s">
        <v>54</v>
      </c>
      <c r="E55" s="6"/>
      <c r="F55" s="6" t="s">
        <v>102</v>
      </c>
      <c r="G55" s="6" t="s">
        <v>103</v>
      </c>
    </row>
    <row r="56" spans="1:7" x14ac:dyDescent="0.2">
      <c r="A56" s="1">
        <v>35627</v>
      </c>
      <c r="B56" s="2">
        <v>85740</v>
      </c>
      <c r="C56" s="2">
        <v>1</v>
      </c>
      <c r="D56" s="3" t="s">
        <v>38</v>
      </c>
      <c r="E56" s="3"/>
      <c r="F56" s="3" t="s">
        <v>185</v>
      </c>
      <c r="G56" s="3" t="s">
        <v>184</v>
      </c>
    </row>
    <row r="57" spans="1:7" x14ac:dyDescent="0.2">
      <c r="A57" s="1">
        <v>35632</v>
      </c>
      <c r="B57" s="2">
        <v>69190</v>
      </c>
      <c r="C57" s="2">
        <v>1</v>
      </c>
      <c r="D57" s="3" t="s">
        <v>41</v>
      </c>
      <c r="E57" s="3"/>
      <c r="F57" s="3" t="s">
        <v>191</v>
      </c>
      <c r="G57" s="3" t="s">
        <v>190</v>
      </c>
    </row>
    <row r="58" spans="1:7" s="7" customFormat="1" x14ac:dyDescent="0.2">
      <c r="A58" s="1">
        <v>35632</v>
      </c>
      <c r="B58" s="2">
        <v>125000</v>
      </c>
      <c r="C58" s="2">
        <v>1</v>
      </c>
      <c r="D58" s="3" t="s">
        <v>216</v>
      </c>
      <c r="E58" s="3"/>
      <c r="F58" s="3" t="s">
        <v>70</v>
      </c>
      <c r="G58" s="3" t="s">
        <v>217</v>
      </c>
    </row>
    <row r="59" spans="1:7" s="7" customFormat="1" x14ac:dyDescent="0.2">
      <c r="A59" s="1">
        <v>35633</v>
      </c>
      <c r="B59" s="2">
        <v>62990</v>
      </c>
      <c r="C59" s="2">
        <v>1</v>
      </c>
      <c r="D59" s="3" t="s">
        <v>61</v>
      </c>
      <c r="E59" s="3"/>
      <c r="F59" s="3" t="s">
        <v>200</v>
      </c>
      <c r="G59" s="3" t="s">
        <v>201</v>
      </c>
    </row>
    <row r="60" spans="1:7" x14ac:dyDescent="0.2">
      <c r="A60" s="1">
        <v>35634</v>
      </c>
      <c r="B60" s="2">
        <v>40980</v>
      </c>
      <c r="C60" s="2">
        <v>1</v>
      </c>
      <c r="D60" s="3" t="s">
        <v>245</v>
      </c>
      <c r="E60" s="3"/>
      <c r="F60" s="3" t="s">
        <v>249</v>
      </c>
      <c r="G60" s="3" t="s">
        <v>248</v>
      </c>
    </row>
    <row r="61" spans="1:7" x14ac:dyDescent="0.2">
      <c r="A61" s="1">
        <v>35636</v>
      </c>
      <c r="B61" s="2">
        <v>125000</v>
      </c>
      <c r="C61" s="2">
        <v>1</v>
      </c>
      <c r="D61" s="3" t="s">
        <v>213</v>
      </c>
      <c r="E61" s="3"/>
      <c r="F61" s="3" t="s">
        <v>70</v>
      </c>
      <c r="G61" s="3" t="s">
        <v>215</v>
      </c>
    </row>
    <row r="62" spans="1:7" s="7" customFormat="1" x14ac:dyDescent="0.2">
      <c r="A62" s="1">
        <v>35642</v>
      </c>
      <c r="B62" s="2">
        <v>145000</v>
      </c>
      <c r="C62" s="2">
        <v>1</v>
      </c>
      <c r="D62" s="3" t="s">
        <v>256</v>
      </c>
      <c r="E62" s="3"/>
      <c r="F62" s="3" t="s">
        <v>257</v>
      </c>
      <c r="G62" s="3" t="s">
        <v>258</v>
      </c>
    </row>
    <row r="63" spans="1:7" s="7" customFormat="1" x14ac:dyDescent="0.2">
      <c r="A63" s="4">
        <v>35643</v>
      </c>
      <c r="B63" s="5">
        <v>75915</v>
      </c>
      <c r="C63" s="5">
        <v>1</v>
      </c>
      <c r="D63" s="6" t="s">
        <v>42</v>
      </c>
      <c r="E63" s="6"/>
      <c r="F63" s="6" t="s">
        <v>94</v>
      </c>
      <c r="G63" s="6" t="s">
        <v>95</v>
      </c>
    </row>
    <row r="64" spans="1:7" s="7" customFormat="1" x14ac:dyDescent="0.2">
      <c r="A64" s="4">
        <v>35643</v>
      </c>
      <c r="B64" s="5">
        <v>53790</v>
      </c>
      <c r="C64" s="5">
        <v>1</v>
      </c>
      <c r="D64" s="6" t="s">
        <v>110</v>
      </c>
      <c r="E64" s="6"/>
      <c r="F64" s="6" t="s">
        <v>66</v>
      </c>
      <c r="G64" s="6" t="s">
        <v>111</v>
      </c>
    </row>
    <row r="65" spans="1:7" x14ac:dyDescent="0.2">
      <c r="A65" s="1">
        <v>35650</v>
      </c>
      <c r="B65" s="2">
        <v>95165</v>
      </c>
      <c r="C65" s="2">
        <v>1</v>
      </c>
      <c r="D65" s="3" t="s">
        <v>45</v>
      </c>
      <c r="E65" s="3"/>
      <c r="F65" s="3" t="s">
        <v>155</v>
      </c>
      <c r="G65" s="3" t="s">
        <v>194</v>
      </c>
    </row>
    <row r="66" spans="1:7" x14ac:dyDescent="0.2">
      <c r="A66" s="1">
        <v>35669</v>
      </c>
      <c r="B66" s="2">
        <v>85990</v>
      </c>
      <c r="C66" s="2"/>
      <c r="D66" s="3" t="s">
        <v>218</v>
      </c>
      <c r="E66" s="31"/>
      <c r="F66" s="3" t="s">
        <v>219</v>
      </c>
      <c r="G66" s="3" t="s">
        <v>220</v>
      </c>
    </row>
    <row r="67" spans="1:7" s="7" customFormat="1" x14ac:dyDescent="0.2">
      <c r="A67" s="1">
        <v>35669</v>
      </c>
      <c r="B67" s="2">
        <v>72000</v>
      </c>
      <c r="C67" s="2">
        <v>2</v>
      </c>
      <c r="D67" s="3" t="s">
        <v>241</v>
      </c>
      <c r="E67" s="3"/>
      <c r="F67" s="3" t="s">
        <v>242</v>
      </c>
      <c r="G67" s="3" t="s">
        <v>243</v>
      </c>
    </row>
    <row r="68" spans="1:7" x14ac:dyDescent="0.2">
      <c r="A68" s="1">
        <v>35676</v>
      </c>
      <c r="B68" s="2">
        <v>80490</v>
      </c>
      <c r="C68" s="2">
        <v>1</v>
      </c>
      <c r="D68" s="3" t="s">
        <v>140</v>
      </c>
      <c r="E68" s="3"/>
      <c r="F68" s="3" t="s">
        <v>115</v>
      </c>
      <c r="G68" s="3" t="s">
        <v>142</v>
      </c>
    </row>
    <row r="69" spans="1:7" x14ac:dyDescent="0.2">
      <c r="A69" s="1">
        <v>35678</v>
      </c>
      <c r="B69" s="2">
        <v>120000</v>
      </c>
      <c r="C69" s="2">
        <v>1</v>
      </c>
      <c r="D69" s="3" t="s">
        <v>137</v>
      </c>
      <c r="E69" s="3"/>
      <c r="F69" s="3" t="s">
        <v>70</v>
      </c>
      <c r="G69" s="3" t="s">
        <v>139</v>
      </c>
    </row>
    <row r="70" spans="1:7" s="7" customFormat="1" x14ac:dyDescent="0.2">
      <c r="A70" s="1">
        <v>35699</v>
      </c>
      <c r="B70" s="2">
        <v>48990</v>
      </c>
      <c r="C70" s="2">
        <v>1</v>
      </c>
      <c r="D70" s="3" t="s">
        <v>34</v>
      </c>
      <c r="E70" s="3"/>
      <c r="F70" s="3" t="s">
        <v>182</v>
      </c>
      <c r="G70" s="3" t="s">
        <v>183</v>
      </c>
    </row>
    <row r="71" spans="1:7" x14ac:dyDescent="0.2">
      <c r="A71" s="1">
        <v>35706</v>
      </c>
      <c r="B71" s="2">
        <v>79500</v>
      </c>
      <c r="C71" s="2">
        <v>1</v>
      </c>
      <c r="D71" s="3" t="s">
        <v>22</v>
      </c>
      <c r="E71" s="3"/>
      <c r="F71" s="3" t="s">
        <v>77</v>
      </c>
      <c r="G71" s="3" t="s">
        <v>78</v>
      </c>
    </row>
    <row r="72" spans="1:7" s="7" customFormat="1" x14ac:dyDescent="0.2">
      <c r="A72" s="1">
        <v>35709</v>
      </c>
      <c r="B72" s="2">
        <v>108000</v>
      </c>
      <c r="C72" s="2">
        <v>1</v>
      </c>
      <c r="D72" s="3" t="s">
        <v>29</v>
      </c>
      <c r="E72" s="3"/>
      <c r="F72" s="3" t="s">
        <v>70</v>
      </c>
      <c r="G72" s="3" t="s">
        <v>180</v>
      </c>
    </row>
    <row r="73" spans="1:7" x14ac:dyDescent="0.2">
      <c r="A73" s="1">
        <v>35717</v>
      </c>
      <c r="B73" s="2">
        <v>95000</v>
      </c>
      <c r="C73" s="2">
        <v>1</v>
      </c>
      <c r="D73" s="3" t="s">
        <v>120</v>
      </c>
      <c r="E73" s="3"/>
      <c r="F73" s="3" t="s">
        <v>70</v>
      </c>
      <c r="G73" s="3" t="s">
        <v>122</v>
      </c>
    </row>
    <row r="74" spans="1:7" x14ac:dyDescent="0.2">
      <c r="A74" s="1">
        <v>35726</v>
      </c>
      <c r="B74" s="2">
        <v>112000</v>
      </c>
      <c r="C74" s="2">
        <v>1</v>
      </c>
      <c r="D74" s="3" t="s">
        <v>252</v>
      </c>
      <c r="E74" s="3"/>
      <c r="F74" s="3" t="s">
        <v>255</v>
      </c>
      <c r="G74" s="3" t="s">
        <v>254</v>
      </c>
    </row>
    <row r="75" spans="1:7" x14ac:dyDescent="0.2">
      <c r="A75" s="1">
        <v>35734</v>
      </c>
      <c r="B75" s="2">
        <v>59000</v>
      </c>
      <c r="C75" s="2">
        <v>1</v>
      </c>
      <c r="D75" s="3" t="s">
        <v>231</v>
      </c>
      <c r="E75" s="2"/>
      <c r="F75" s="3" t="s">
        <v>234</v>
      </c>
      <c r="G75" s="3" t="s">
        <v>233</v>
      </c>
    </row>
    <row r="76" spans="1:7" s="7" customFormat="1" x14ac:dyDescent="0.2">
      <c r="A76" s="4">
        <v>35737</v>
      </c>
      <c r="B76" s="5">
        <v>55115</v>
      </c>
      <c r="C76" s="5">
        <v>1</v>
      </c>
      <c r="D76" s="6" t="s">
        <v>31</v>
      </c>
      <c r="E76" s="6"/>
      <c r="F76" s="6" t="s">
        <v>87</v>
      </c>
      <c r="G76" s="6" t="s">
        <v>88</v>
      </c>
    </row>
    <row r="77" spans="1:7" x14ac:dyDescent="0.2">
      <c r="A77" s="4">
        <v>35740</v>
      </c>
      <c r="B77" s="5">
        <v>97865</v>
      </c>
      <c r="C77" s="5">
        <v>1</v>
      </c>
      <c r="D77" s="6" t="s">
        <v>221</v>
      </c>
      <c r="E77" s="30"/>
      <c r="F77" s="6" t="s">
        <v>222</v>
      </c>
      <c r="G77" s="6" t="s">
        <v>223</v>
      </c>
    </row>
    <row r="78" spans="1:7" s="7" customFormat="1" x14ac:dyDescent="0.2">
      <c r="A78" s="1">
        <v>35741</v>
      </c>
      <c r="B78" s="2">
        <v>99265</v>
      </c>
      <c r="C78" s="2">
        <v>1</v>
      </c>
      <c r="D78" s="3" t="s">
        <v>159</v>
      </c>
      <c r="E78" s="3"/>
      <c r="F78" s="3" t="s">
        <v>155</v>
      </c>
      <c r="G78" s="3" t="s">
        <v>160</v>
      </c>
    </row>
    <row r="79" spans="1:7" x14ac:dyDescent="0.2">
      <c r="A79" s="1">
        <v>35753</v>
      </c>
      <c r="B79" s="2">
        <v>95000</v>
      </c>
      <c r="C79" s="2">
        <v>1</v>
      </c>
      <c r="D79" s="3" t="s">
        <v>62</v>
      </c>
      <c r="E79" s="3"/>
      <c r="F79" s="3" t="s">
        <v>89</v>
      </c>
      <c r="G79" s="3" t="s">
        <v>109</v>
      </c>
    </row>
    <row r="80" spans="1:7" s="7" customFormat="1" x14ac:dyDescent="0.2">
      <c r="A80" s="1">
        <v>35769</v>
      </c>
      <c r="B80" s="2">
        <v>95490</v>
      </c>
      <c r="C80" s="2">
        <v>1</v>
      </c>
      <c r="D80" s="3" t="s">
        <v>10</v>
      </c>
      <c r="E80" s="3"/>
      <c r="F80" s="3" t="s">
        <v>162</v>
      </c>
      <c r="G80" s="3" t="s">
        <v>163</v>
      </c>
    </row>
    <row r="81" spans="1:7" x14ac:dyDescent="0.2">
      <c r="A81" s="1">
        <v>35769</v>
      </c>
      <c r="B81" s="2">
        <v>102190</v>
      </c>
      <c r="C81" s="2">
        <v>1</v>
      </c>
      <c r="D81" s="3" t="s">
        <v>49</v>
      </c>
      <c r="E81" s="3"/>
      <c r="F81" s="3" t="s">
        <v>162</v>
      </c>
      <c r="G81" s="3" t="s">
        <v>197</v>
      </c>
    </row>
    <row r="82" spans="1:7" x14ac:dyDescent="0.2">
      <c r="A82" s="4">
        <v>35775</v>
      </c>
      <c r="B82" s="5">
        <v>130000</v>
      </c>
      <c r="C82" s="5">
        <v>2</v>
      </c>
      <c r="D82" s="6" t="s">
        <v>44</v>
      </c>
      <c r="E82" s="6"/>
      <c r="F82" s="6" t="s">
        <v>400</v>
      </c>
      <c r="G82" s="6" t="s">
        <v>97</v>
      </c>
    </row>
    <row r="83" spans="1:7" s="7" customFormat="1" x14ac:dyDescent="0.2">
      <c r="A83" s="1">
        <v>35879</v>
      </c>
      <c r="B83" s="2">
        <v>134500</v>
      </c>
      <c r="C83" s="2">
        <v>2</v>
      </c>
      <c r="D83" s="3" t="s">
        <v>51</v>
      </c>
      <c r="E83" s="3"/>
      <c r="F83" s="3" t="s">
        <v>89</v>
      </c>
      <c r="G83" s="3" t="s">
        <v>101</v>
      </c>
    </row>
    <row r="84" spans="1:7" s="7" customFormat="1" x14ac:dyDescent="0.2">
      <c r="A84" s="4">
        <v>35894</v>
      </c>
      <c r="B84" s="5">
        <v>121250</v>
      </c>
      <c r="C84" s="5">
        <v>2</v>
      </c>
      <c r="D84" s="6" t="s">
        <v>140</v>
      </c>
      <c r="E84" s="6"/>
      <c r="F84" s="6" t="s">
        <v>141</v>
      </c>
      <c r="G84" s="6" t="s">
        <v>142</v>
      </c>
    </row>
    <row r="85" spans="1:7" x14ac:dyDescent="0.2">
      <c r="A85" s="1">
        <v>35929</v>
      </c>
      <c r="B85" s="2">
        <v>188000</v>
      </c>
      <c r="C85" s="2">
        <v>1</v>
      </c>
      <c r="D85" s="3" t="s">
        <v>224</v>
      </c>
      <c r="E85" s="3" t="s">
        <v>134</v>
      </c>
      <c r="F85" s="3" t="s">
        <v>225</v>
      </c>
      <c r="G85" s="3" t="s">
        <v>226</v>
      </c>
    </row>
    <row r="86" spans="1:7" x14ac:dyDescent="0.2">
      <c r="A86" s="1">
        <v>35937</v>
      </c>
      <c r="B86" s="2">
        <v>143000</v>
      </c>
      <c r="C86" s="2">
        <v>2</v>
      </c>
      <c r="D86" s="3" t="s">
        <v>49</v>
      </c>
      <c r="E86" s="3"/>
      <c r="F86" s="3" t="s">
        <v>70</v>
      </c>
      <c r="G86" s="3" t="s">
        <v>197</v>
      </c>
    </row>
    <row r="87" spans="1:7" s="7" customFormat="1" x14ac:dyDescent="0.2">
      <c r="A87" s="1">
        <v>35949</v>
      </c>
      <c r="B87" s="2">
        <v>107000</v>
      </c>
      <c r="C87" s="2">
        <v>2</v>
      </c>
      <c r="D87" s="3" t="s">
        <v>154</v>
      </c>
      <c r="E87" s="3"/>
      <c r="F87" s="3" t="s">
        <v>155</v>
      </c>
      <c r="G87" s="3" t="s">
        <v>156</v>
      </c>
    </row>
    <row r="88" spans="1:7" x14ac:dyDescent="0.2">
      <c r="A88" s="1">
        <v>35972</v>
      </c>
      <c r="B88" s="2">
        <v>78000</v>
      </c>
      <c r="C88" s="2">
        <v>2</v>
      </c>
      <c r="D88" s="3" t="s">
        <v>231</v>
      </c>
      <c r="E88" s="3"/>
      <c r="F88" s="3" t="s">
        <v>232</v>
      </c>
      <c r="G88" s="3" t="s">
        <v>233</v>
      </c>
    </row>
    <row r="89" spans="1:7" s="7" customFormat="1" x14ac:dyDescent="0.2">
      <c r="A89" s="4">
        <v>35989</v>
      </c>
      <c r="B89" s="5">
        <v>137900</v>
      </c>
      <c r="C89" s="5">
        <v>2</v>
      </c>
      <c r="D89" s="6" t="s">
        <v>9</v>
      </c>
      <c r="E89" s="6"/>
      <c r="F89" s="6" t="s">
        <v>68</v>
      </c>
      <c r="G89" s="6" t="s">
        <v>69</v>
      </c>
    </row>
    <row r="90" spans="1:7" s="7" customFormat="1" x14ac:dyDescent="0.2">
      <c r="A90" s="1">
        <v>35991</v>
      </c>
      <c r="B90" s="2">
        <v>81000</v>
      </c>
      <c r="C90" s="2">
        <v>2</v>
      </c>
      <c r="D90" s="3" t="s">
        <v>112</v>
      </c>
      <c r="E90" s="3"/>
      <c r="F90" s="3" t="s">
        <v>113</v>
      </c>
      <c r="G90" s="3" t="s">
        <v>114</v>
      </c>
    </row>
    <row r="91" spans="1:7" x14ac:dyDescent="0.2">
      <c r="A91" s="1">
        <v>36014</v>
      </c>
      <c r="B91" s="2">
        <v>117900</v>
      </c>
      <c r="C91" s="2">
        <v>2</v>
      </c>
      <c r="D91" s="3" t="s">
        <v>120</v>
      </c>
      <c r="E91" s="3"/>
      <c r="F91" s="3" t="s">
        <v>121</v>
      </c>
      <c r="G91" s="3" t="s">
        <v>122</v>
      </c>
    </row>
    <row r="92" spans="1:7" s="7" customFormat="1" x14ac:dyDescent="0.2">
      <c r="A92" s="4">
        <v>36028</v>
      </c>
      <c r="B92" s="5">
        <v>68700</v>
      </c>
      <c r="C92" s="5">
        <v>2</v>
      </c>
      <c r="D92" s="6" t="s">
        <v>147</v>
      </c>
      <c r="E92" s="6"/>
      <c r="F92" s="6" t="s">
        <v>148</v>
      </c>
      <c r="G92" s="6" t="s">
        <v>149</v>
      </c>
    </row>
    <row r="93" spans="1:7" s="7" customFormat="1" x14ac:dyDescent="0.2">
      <c r="A93" s="1">
        <v>36056</v>
      </c>
      <c r="B93" s="2">
        <v>114300</v>
      </c>
      <c r="C93" s="2">
        <v>2</v>
      </c>
      <c r="D93" s="3" t="s">
        <v>20</v>
      </c>
      <c r="E93" s="3"/>
      <c r="F93" s="3" t="s">
        <v>172</v>
      </c>
      <c r="G93" s="3" t="s">
        <v>173</v>
      </c>
    </row>
    <row r="94" spans="1:7" s="7" customFormat="1" x14ac:dyDescent="0.2">
      <c r="A94" s="4">
        <v>36070</v>
      </c>
      <c r="B94" s="5">
        <v>118250</v>
      </c>
      <c r="C94" s="5">
        <v>2</v>
      </c>
      <c r="D94" s="6" t="s">
        <v>213</v>
      </c>
      <c r="E94" s="6"/>
      <c r="F94" s="6" t="s">
        <v>214</v>
      </c>
      <c r="G94" s="6" t="s">
        <v>215</v>
      </c>
    </row>
    <row r="95" spans="1:7" s="7" customFormat="1" x14ac:dyDescent="0.2">
      <c r="A95" s="1">
        <v>36077</v>
      </c>
      <c r="B95" s="2">
        <v>83000</v>
      </c>
      <c r="C95" s="2">
        <v>2</v>
      </c>
      <c r="D95" s="3" t="s">
        <v>59</v>
      </c>
      <c r="E95" s="3"/>
      <c r="F95" s="3" t="s">
        <v>106</v>
      </c>
      <c r="G95" s="3" t="s">
        <v>107</v>
      </c>
    </row>
    <row r="96" spans="1:7" s="7" customFormat="1" x14ac:dyDescent="0.2">
      <c r="A96" s="4">
        <v>36091</v>
      </c>
      <c r="B96" s="5">
        <v>194000</v>
      </c>
      <c r="C96" s="5">
        <v>2</v>
      </c>
      <c r="D96" s="6" t="s">
        <v>245</v>
      </c>
      <c r="E96" s="6" t="s">
        <v>246</v>
      </c>
      <c r="F96" s="6" t="s">
        <v>247</v>
      </c>
      <c r="G96" s="6" t="s">
        <v>248</v>
      </c>
    </row>
    <row r="97" spans="1:7" s="7" customFormat="1" x14ac:dyDescent="0.2">
      <c r="A97" s="4">
        <v>36094</v>
      </c>
      <c r="B97" s="5">
        <v>109000</v>
      </c>
      <c r="C97" s="5">
        <v>2</v>
      </c>
      <c r="D97" s="6" t="s">
        <v>28</v>
      </c>
      <c r="E97" s="6"/>
      <c r="F97" s="6" t="s">
        <v>84</v>
      </c>
      <c r="G97" s="6" t="s">
        <v>85</v>
      </c>
    </row>
    <row r="98" spans="1:7" s="7" customFormat="1" x14ac:dyDescent="0.2">
      <c r="A98" s="4">
        <v>36210</v>
      </c>
      <c r="B98" s="5">
        <v>133000</v>
      </c>
      <c r="C98" s="5">
        <v>2</v>
      </c>
      <c r="D98" s="6" t="s">
        <v>252</v>
      </c>
      <c r="E98" s="6"/>
      <c r="F98" s="6" t="s">
        <v>253</v>
      </c>
      <c r="G98" s="6" t="s">
        <v>254</v>
      </c>
    </row>
    <row r="99" spans="1:7" x14ac:dyDescent="0.2">
      <c r="A99" s="1">
        <v>36230</v>
      </c>
      <c r="B99" s="2">
        <v>83500</v>
      </c>
      <c r="C99" s="2">
        <v>2</v>
      </c>
      <c r="D99" s="3" t="s">
        <v>210</v>
      </c>
      <c r="E99" s="3"/>
      <c r="F99" s="3" t="s">
        <v>211</v>
      </c>
      <c r="G99" s="3" t="s">
        <v>212</v>
      </c>
    </row>
    <row r="100" spans="1:7" x14ac:dyDescent="0.2">
      <c r="A100" s="1">
        <v>36245</v>
      </c>
      <c r="B100" s="2">
        <v>89900</v>
      </c>
      <c r="C100" s="2">
        <v>2</v>
      </c>
      <c r="D100" s="3" t="s">
        <v>207</v>
      </c>
      <c r="E100" s="3"/>
      <c r="F100" s="3" t="s">
        <v>208</v>
      </c>
      <c r="G100" s="3" t="s">
        <v>209</v>
      </c>
    </row>
    <row r="101" spans="1:7" s="7" customFormat="1" x14ac:dyDescent="0.2">
      <c r="A101" s="4">
        <v>36278</v>
      </c>
      <c r="B101" s="5">
        <v>125000</v>
      </c>
      <c r="C101" s="5">
        <v>2</v>
      </c>
      <c r="D101" s="6" t="s">
        <v>38</v>
      </c>
      <c r="E101" s="6"/>
      <c r="F101" s="6" t="s">
        <v>84</v>
      </c>
      <c r="G101" s="6" t="s">
        <v>184</v>
      </c>
    </row>
    <row r="102" spans="1:7" x14ac:dyDescent="0.2">
      <c r="A102" s="1">
        <v>36279</v>
      </c>
      <c r="B102" s="2">
        <v>121000</v>
      </c>
      <c r="C102" s="2">
        <v>2</v>
      </c>
      <c r="D102" s="3" t="s">
        <v>41</v>
      </c>
      <c r="E102" s="3"/>
      <c r="F102" s="3" t="s">
        <v>189</v>
      </c>
      <c r="G102" s="3" t="s">
        <v>190</v>
      </c>
    </row>
    <row r="103" spans="1:7" x14ac:dyDescent="0.2">
      <c r="A103" s="4">
        <v>36280</v>
      </c>
      <c r="B103" s="5">
        <v>140000</v>
      </c>
      <c r="C103" s="5">
        <v>2</v>
      </c>
      <c r="D103" s="6" t="s">
        <v>228</v>
      </c>
      <c r="E103" s="5"/>
      <c r="F103" s="6" t="s">
        <v>172</v>
      </c>
      <c r="G103" s="6" t="s">
        <v>229</v>
      </c>
    </row>
    <row r="104" spans="1:7" x14ac:dyDescent="0.2">
      <c r="A104" s="4">
        <v>36286</v>
      </c>
      <c r="B104" s="5">
        <v>156000</v>
      </c>
      <c r="C104" s="5">
        <v>2</v>
      </c>
      <c r="D104" s="6" t="s">
        <v>25</v>
      </c>
      <c r="E104" s="6"/>
      <c r="F104" s="6" t="s">
        <v>177</v>
      </c>
      <c r="G104" s="6" t="s">
        <v>178</v>
      </c>
    </row>
    <row r="105" spans="1:7" s="7" customFormat="1" x14ac:dyDescent="0.2">
      <c r="A105" s="1">
        <v>36306</v>
      </c>
      <c r="B105" s="2">
        <v>135000</v>
      </c>
      <c r="C105" s="2">
        <v>2</v>
      </c>
      <c r="D105" s="3" t="s">
        <v>26</v>
      </c>
      <c r="E105" s="3"/>
      <c r="F105" s="3" t="s">
        <v>81</v>
      </c>
      <c r="G105" s="3" t="s">
        <v>82</v>
      </c>
    </row>
    <row r="106" spans="1:7" x14ac:dyDescent="0.2">
      <c r="A106" s="1">
        <v>36307</v>
      </c>
      <c r="B106" s="2">
        <v>115000</v>
      </c>
      <c r="C106" s="2">
        <v>2</v>
      </c>
      <c r="D106" s="8" t="s">
        <v>361</v>
      </c>
      <c r="E106" s="3"/>
      <c r="F106" s="3" t="s">
        <v>175</v>
      </c>
      <c r="G106" s="3" t="s">
        <v>176</v>
      </c>
    </row>
    <row r="107" spans="1:7" s="7" customFormat="1" x14ac:dyDescent="0.2">
      <c r="A107" s="4">
        <v>36312</v>
      </c>
      <c r="B107" s="5">
        <v>130000</v>
      </c>
      <c r="C107" s="5">
        <v>2</v>
      </c>
      <c r="D107" s="6" t="s">
        <v>116</v>
      </c>
      <c r="E107" s="6"/>
      <c r="F107" s="6" t="s">
        <v>117</v>
      </c>
      <c r="G107" s="6" t="s">
        <v>118</v>
      </c>
    </row>
    <row r="108" spans="1:7" s="7" customFormat="1" x14ac:dyDescent="0.2">
      <c r="A108" s="4">
        <v>36320</v>
      </c>
      <c r="B108" s="5">
        <v>158000</v>
      </c>
      <c r="C108" s="5">
        <v>2</v>
      </c>
      <c r="D108" s="6" t="s">
        <v>48</v>
      </c>
      <c r="E108" s="6"/>
      <c r="F108" s="6" t="s">
        <v>93</v>
      </c>
      <c r="G108" s="6" t="s">
        <v>99</v>
      </c>
    </row>
    <row r="109" spans="1:7" x14ac:dyDescent="0.2">
      <c r="A109" s="1">
        <v>36363</v>
      </c>
      <c r="B109" s="2">
        <v>161400</v>
      </c>
      <c r="C109" s="2">
        <v>2</v>
      </c>
      <c r="D109" s="3" t="s">
        <v>137</v>
      </c>
      <c r="E109" s="3"/>
      <c r="F109" s="3" t="s">
        <v>138</v>
      </c>
      <c r="G109" s="3" t="s">
        <v>139</v>
      </c>
    </row>
    <row r="110" spans="1:7" s="7" customFormat="1" x14ac:dyDescent="0.2">
      <c r="A110" s="1">
        <v>36370</v>
      </c>
      <c r="B110" s="2">
        <v>86500</v>
      </c>
      <c r="C110" s="2">
        <v>2</v>
      </c>
      <c r="D110" s="3" t="s">
        <v>36</v>
      </c>
      <c r="E110" s="3"/>
      <c r="F110" s="3" t="s">
        <v>91</v>
      </c>
      <c r="G110" s="3" t="s">
        <v>92</v>
      </c>
    </row>
    <row r="111" spans="1:7" s="7" customFormat="1" x14ac:dyDescent="0.2">
      <c r="A111" s="1">
        <v>36374</v>
      </c>
      <c r="B111" s="2">
        <v>132000</v>
      </c>
      <c r="C111" s="2">
        <v>2</v>
      </c>
      <c r="D111" s="3" t="s">
        <v>57</v>
      </c>
      <c r="E111" s="3"/>
      <c r="F111" s="3" t="s">
        <v>104</v>
      </c>
      <c r="G111" s="3" t="s">
        <v>105</v>
      </c>
    </row>
    <row r="112" spans="1:7" x14ac:dyDescent="0.2">
      <c r="A112" s="4">
        <v>36553</v>
      </c>
      <c r="B112" s="5">
        <v>175000</v>
      </c>
      <c r="C112" s="5">
        <v>2</v>
      </c>
      <c r="D112" s="6" t="s">
        <v>45</v>
      </c>
      <c r="E112" s="6" t="s">
        <v>292</v>
      </c>
      <c r="F112" s="6" t="s">
        <v>46</v>
      </c>
      <c r="G112" s="6" t="s">
        <v>194</v>
      </c>
    </row>
    <row r="113" spans="1:7" s="7" customFormat="1" x14ac:dyDescent="0.2">
      <c r="A113" s="1">
        <v>36635</v>
      </c>
      <c r="B113" s="2">
        <v>50000</v>
      </c>
      <c r="C113" s="2">
        <v>3</v>
      </c>
      <c r="D113" s="3" t="s">
        <v>143</v>
      </c>
      <c r="E113" s="3" t="s">
        <v>128</v>
      </c>
      <c r="F113" s="3" t="s">
        <v>277</v>
      </c>
      <c r="G113" s="3" t="s">
        <v>145</v>
      </c>
    </row>
    <row r="114" spans="1:7" x14ac:dyDescent="0.2">
      <c r="A114" s="4">
        <v>36643</v>
      </c>
      <c r="B114" s="5">
        <v>95000</v>
      </c>
      <c r="C114" s="5">
        <v>2</v>
      </c>
      <c r="D114" s="6" t="s">
        <v>61</v>
      </c>
      <c r="E114" s="6" t="s">
        <v>296</v>
      </c>
      <c r="F114" s="6" t="s">
        <v>297</v>
      </c>
      <c r="G114" s="6" t="s">
        <v>201</v>
      </c>
    </row>
    <row r="115" spans="1:7" s="7" customFormat="1" x14ac:dyDescent="0.2">
      <c r="A115" s="1">
        <v>36643</v>
      </c>
      <c r="B115" s="2">
        <v>140000</v>
      </c>
      <c r="C115" s="2">
        <v>2</v>
      </c>
      <c r="D115" s="3" t="s">
        <v>204</v>
      </c>
      <c r="E115" s="3" t="s">
        <v>299</v>
      </c>
      <c r="F115" s="3" t="s">
        <v>300</v>
      </c>
      <c r="G115" s="3" t="s">
        <v>206</v>
      </c>
    </row>
    <row r="116" spans="1:7" s="7" customFormat="1" x14ac:dyDescent="0.2">
      <c r="A116" s="1">
        <v>36752</v>
      </c>
      <c r="B116" s="2">
        <v>140000</v>
      </c>
      <c r="C116" s="2">
        <v>2</v>
      </c>
      <c r="D116" s="3" t="s">
        <v>0</v>
      </c>
      <c r="E116" s="3" t="s">
        <v>267</v>
      </c>
      <c r="F116" s="3" t="s">
        <v>268</v>
      </c>
      <c r="G116" s="3" t="s">
        <v>3</v>
      </c>
    </row>
    <row r="117" spans="1:7" s="7" customFormat="1" x14ac:dyDescent="0.2">
      <c r="A117" s="4">
        <v>36899</v>
      </c>
      <c r="B117" s="5">
        <v>97000</v>
      </c>
      <c r="C117" s="5">
        <v>4</v>
      </c>
      <c r="D117" s="6" t="s">
        <v>143</v>
      </c>
      <c r="E117" s="6" t="s">
        <v>277</v>
      </c>
      <c r="F117" s="6" t="s">
        <v>278</v>
      </c>
      <c r="G117" s="6" t="s">
        <v>145</v>
      </c>
    </row>
    <row r="118" spans="1:7" x14ac:dyDescent="0.2">
      <c r="A118" s="1">
        <v>36987</v>
      </c>
      <c r="B118" s="2">
        <v>182000</v>
      </c>
      <c r="C118" s="2">
        <v>2</v>
      </c>
      <c r="D118" s="3" t="s">
        <v>238</v>
      </c>
      <c r="E118" s="3" t="s">
        <v>315</v>
      </c>
      <c r="F118" s="3" t="s">
        <v>316</v>
      </c>
      <c r="G118" s="3" t="s">
        <v>240</v>
      </c>
    </row>
    <row r="119" spans="1:7" x14ac:dyDescent="0.2">
      <c r="A119" s="1">
        <v>37085</v>
      </c>
      <c r="B119" s="2">
        <v>87000</v>
      </c>
      <c r="C119" s="2">
        <v>2</v>
      </c>
      <c r="D119" s="3" t="s">
        <v>40</v>
      </c>
      <c r="E119" s="3" t="s">
        <v>286</v>
      </c>
      <c r="F119" s="3" t="s">
        <v>287</v>
      </c>
      <c r="G119" s="3" t="s">
        <v>188</v>
      </c>
    </row>
    <row r="120" spans="1:7" s="7" customFormat="1" x14ac:dyDescent="0.2">
      <c r="A120" s="4">
        <v>37139</v>
      </c>
      <c r="B120" s="5">
        <v>195000</v>
      </c>
      <c r="C120" s="5">
        <v>2</v>
      </c>
      <c r="D120" s="6" t="s">
        <v>24</v>
      </c>
      <c r="E120" s="6" t="s">
        <v>263</v>
      </c>
      <c r="F120" s="6" t="s">
        <v>264</v>
      </c>
      <c r="G120" s="6" t="s">
        <v>80</v>
      </c>
    </row>
    <row r="121" spans="1:7" x14ac:dyDescent="0.2">
      <c r="A121" s="4">
        <v>37141</v>
      </c>
      <c r="B121" s="5">
        <v>163000</v>
      </c>
      <c r="C121" s="5">
        <v>3</v>
      </c>
      <c r="D121" s="6" t="s">
        <v>41</v>
      </c>
      <c r="E121" s="6" t="s">
        <v>290</v>
      </c>
      <c r="F121" s="6" t="s">
        <v>291</v>
      </c>
      <c r="G121" s="6" t="s">
        <v>190</v>
      </c>
    </row>
    <row r="122" spans="1:7" x14ac:dyDescent="0.2">
      <c r="A122" s="4">
        <v>37162</v>
      </c>
      <c r="B122" s="5">
        <v>168000</v>
      </c>
      <c r="C122" s="5">
        <v>2</v>
      </c>
      <c r="D122" s="6" t="s">
        <v>62</v>
      </c>
      <c r="E122" s="6" t="s">
        <v>271</v>
      </c>
      <c r="F122" s="6" t="s">
        <v>272</v>
      </c>
      <c r="G122" s="6" t="s">
        <v>109</v>
      </c>
    </row>
    <row r="123" spans="1:7" s="7" customFormat="1" x14ac:dyDescent="0.2">
      <c r="A123" s="4">
        <v>37357</v>
      </c>
      <c r="B123" s="5">
        <v>113500</v>
      </c>
      <c r="C123" s="5">
        <v>3</v>
      </c>
      <c r="D123" s="6" t="s">
        <v>241</v>
      </c>
      <c r="E123" s="6" t="s">
        <v>317</v>
      </c>
      <c r="F123" s="6" t="s">
        <v>318</v>
      </c>
      <c r="G123" s="6" t="s">
        <v>243</v>
      </c>
    </row>
    <row r="124" spans="1:7" s="7" customFormat="1" x14ac:dyDescent="0.2">
      <c r="A124" s="1">
        <v>37386</v>
      </c>
      <c r="B124" s="2">
        <v>126750</v>
      </c>
      <c r="C124" s="2">
        <v>3</v>
      </c>
      <c r="D124" s="3" t="s">
        <v>231</v>
      </c>
      <c r="E124" s="3" t="s">
        <v>310</v>
      </c>
      <c r="F124" s="3" t="s">
        <v>311</v>
      </c>
      <c r="G124" s="3" t="s">
        <v>233</v>
      </c>
    </row>
    <row r="125" spans="1:7" x14ac:dyDescent="0.2">
      <c r="A125" s="4">
        <v>37434</v>
      </c>
      <c r="B125" s="5">
        <v>123000</v>
      </c>
      <c r="C125" s="5">
        <v>3</v>
      </c>
      <c r="D125" s="6" t="s">
        <v>207</v>
      </c>
      <c r="E125" s="6" t="s">
        <v>302</v>
      </c>
      <c r="F125" s="6" t="s">
        <v>303</v>
      </c>
      <c r="G125" s="6" t="s">
        <v>209</v>
      </c>
    </row>
    <row r="126" spans="1:7" s="7" customFormat="1" x14ac:dyDescent="0.2">
      <c r="A126" s="1">
        <v>37812</v>
      </c>
      <c r="B126" s="2">
        <v>127000</v>
      </c>
      <c r="C126" s="2">
        <v>3</v>
      </c>
      <c r="D126" s="3" t="s">
        <v>112</v>
      </c>
      <c r="E126" s="3" t="s">
        <v>273</v>
      </c>
      <c r="F126" s="3" t="s">
        <v>274</v>
      </c>
      <c r="G126" s="3" t="s">
        <v>114</v>
      </c>
    </row>
    <row r="127" spans="1:7" s="7" customFormat="1" x14ac:dyDescent="0.2">
      <c r="A127" s="4">
        <v>37855</v>
      </c>
      <c r="B127" s="5">
        <v>216000</v>
      </c>
      <c r="C127" s="5">
        <v>3</v>
      </c>
      <c r="D127" s="6" t="s">
        <v>204</v>
      </c>
      <c r="E127" s="6" t="s">
        <v>300</v>
      </c>
      <c r="F127" s="6" t="s">
        <v>301</v>
      </c>
      <c r="G127" s="6" t="s">
        <v>206</v>
      </c>
    </row>
    <row r="128" spans="1:7" x14ac:dyDescent="0.2">
      <c r="A128" s="4">
        <v>37917</v>
      </c>
      <c r="B128" s="5">
        <v>129300</v>
      </c>
      <c r="C128" s="5">
        <v>3</v>
      </c>
      <c r="D128" s="6" t="s">
        <v>40</v>
      </c>
      <c r="E128" s="6" t="s">
        <v>288</v>
      </c>
      <c r="F128" s="6" t="s">
        <v>289</v>
      </c>
      <c r="G128" s="6" t="s">
        <v>188</v>
      </c>
    </row>
    <row r="129" spans="1:7" s="7" customFormat="1" x14ac:dyDescent="0.2">
      <c r="A129" s="1">
        <v>37957</v>
      </c>
      <c r="B129" s="2">
        <v>126500</v>
      </c>
      <c r="C129" s="2">
        <v>3</v>
      </c>
      <c r="D129" s="3" t="s">
        <v>210</v>
      </c>
      <c r="E129" s="3" t="s">
        <v>304</v>
      </c>
      <c r="F129" s="3" t="s">
        <v>305</v>
      </c>
      <c r="G129" s="3" t="s">
        <v>212</v>
      </c>
    </row>
    <row r="130" spans="1:7" x14ac:dyDescent="0.2">
      <c r="A130" s="1">
        <v>38079</v>
      </c>
      <c r="B130" s="2">
        <v>236900</v>
      </c>
      <c r="C130" s="2">
        <v>2</v>
      </c>
      <c r="D130" s="3" t="s">
        <v>250</v>
      </c>
      <c r="E130" s="3" t="s">
        <v>319</v>
      </c>
      <c r="F130" s="3" t="s">
        <v>320</v>
      </c>
      <c r="G130" s="3" t="s">
        <v>251</v>
      </c>
    </row>
    <row r="131" spans="1:7" x14ac:dyDescent="0.2">
      <c r="A131" s="1">
        <v>38083</v>
      </c>
      <c r="B131" s="2">
        <v>286100</v>
      </c>
      <c r="C131" s="2">
        <v>3</v>
      </c>
      <c r="D131" s="8" t="s">
        <v>360</v>
      </c>
      <c r="E131" s="3" t="s">
        <v>284</v>
      </c>
      <c r="F131" s="3" t="s">
        <v>285</v>
      </c>
      <c r="G131" s="3" t="s">
        <v>176</v>
      </c>
    </row>
    <row r="132" spans="1:7" s="7" customFormat="1" x14ac:dyDescent="0.2">
      <c r="A132" s="4">
        <v>38177</v>
      </c>
      <c r="B132" s="5">
        <v>134000</v>
      </c>
      <c r="C132" s="5">
        <v>2</v>
      </c>
      <c r="D132" s="6" t="s">
        <v>63</v>
      </c>
      <c r="E132" s="6" t="s">
        <v>298</v>
      </c>
      <c r="F132" s="6" t="s">
        <v>64</v>
      </c>
      <c r="G132" s="6" t="s">
        <v>203</v>
      </c>
    </row>
    <row r="133" spans="1:7" x14ac:dyDescent="0.2">
      <c r="A133" s="1">
        <v>38215</v>
      </c>
      <c r="B133" s="2">
        <v>185000</v>
      </c>
      <c r="C133" s="2">
        <v>3</v>
      </c>
      <c r="D133" s="3" t="s">
        <v>59</v>
      </c>
      <c r="E133" s="3" t="s">
        <v>270</v>
      </c>
      <c r="F133" s="3" t="s">
        <v>266</v>
      </c>
      <c r="G133" s="3" t="s">
        <v>107</v>
      </c>
    </row>
    <row r="134" spans="1:7" x14ac:dyDescent="0.2">
      <c r="A134" s="4">
        <v>38218</v>
      </c>
      <c r="B134" s="5">
        <v>240000</v>
      </c>
      <c r="C134" s="5">
        <v>3</v>
      </c>
      <c r="D134" s="6" t="s">
        <v>154</v>
      </c>
      <c r="E134" s="6" t="s">
        <v>279</v>
      </c>
      <c r="F134" s="6" t="s">
        <v>280</v>
      </c>
      <c r="G134" s="6" t="s">
        <v>156</v>
      </c>
    </row>
    <row r="135" spans="1:7" s="7" customFormat="1" x14ac:dyDescent="0.2">
      <c r="A135" s="4">
        <v>38233</v>
      </c>
      <c r="B135" s="5">
        <v>170000</v>
      </c>
      <c r="C135" s="5">
        <v>3</v>
      </c>
      <c r="D135" s="6" t="s">
        <v>36</v>
      </c>
      <c r="E135" s="6" t="s">
        <v>266</v>
      </c>
      <c r="F135" s="6" t="s">
        <v>37</v>
      </c>
      <c r="G135" s="6" t="s">
        <v>92</v>
      </c>
    </row>
    <row r="136" spans="1:7" s="7" customFormat="1" x14ac:dyDescent="0.2">
      <c r="A136" s="1">
        <v>38260</v>
      </c>
      <c r="B136" s="2">
        <v>267500</v>
      </c>
      <c r="C136" s="2">
        <v>2</v>
      </c>
      <c r="D136" s="3" t="s">
        <v>47</v>
      </c>
      <c r="E136" s="3" t="s">
        <v>293</v>
      </c>
      <c r="F136" s="3" t="s">
        <v>294</v>
      </c>
      <c r="G136" s="3" t="s">
        <v>196</v>
      </c>
    </row>
    <row r="137" spans="1:7" x14ac:dyDescent="0.2">
      <c r="A137" s="4">
        <v>38336</v>
      </c>
      <c r="B137" s="5">
        <v>242000</v>
      </c>
      <c r="C137" s="5">
        <v>2</v>
      </c>
      <c r="D137" s="6" t="s">
        <v>15</v>
      </c>
      <c r="E137" s="6" t="s">
        <v>261</v>
      </c>
      <c r="F137" s="6" t="s">
        <v>262</v>
      </c>
      <c r="G137" s="6" t="s">
        <v>76</v>
      </c>
    </row>
    <row r="138" spans="1:7" x14ac:dyDescent="0.2">
      <c r="A138" s="1">
        <v>38405</v>
      </c>
      <c r="B138" s="2">
        <v>376000</v>
      </c>
      <c r="C138" s="2">
        <v>2</v>
      </c>
      <c r="D138" s="3" t="s">
        <v>224</v>
      </c>
      <c r="E138" s="3" t="s">
        <v>309</v>
      </c>
      <c r="F138" s="3" t="s">
        <v>138</v>
      </c>
      <c r="G138" s="3" t="s">
        <v>226</v>
      </c>
    </row>
    <row r="139" spans="1:7" s="7" customFormat="1" x14ac:dyDescent="0.2">
      <c r="A139" s="4">
        <v>38435</v>
      </c>
      <c r="B139" s="5">
        <v>77936</v>
      </c>
      <c r="C139" s="5">
        <v>3</v>
      </c>
      <c r="D139" s="6" t="s">
        <v>26</v>
      </c>
      <c r="E139" s="6" t="s">
        <v>265</v>
      </c>
      <c r="F139" s="6" t="s">
        <v>17</v>
      </c>
      <c r="G139" s="6" t="s">
        <v>82</v>
      </c>
    </row>
    <row r="140" spans="1:7" s="7" customFormat="1" x14ac:dyDescent="0.2">
      <c r="A140" s="1">
        <v>38506</v>
      </c>
      <c r="B140" s="2">
        <v>325000</v>
      </c>
      <c r="C140" s="2">
        <v>2</v>
      </c>
      <c r="D140" s="3" t="s">
        <v>159</v>
      </c>
      <c r="E140" s="3" t="s">
        <v>279</v>
      </c>
      <c r="F140" s="3" t="s">
        <v>281</v>
      </c>
      <c r="G140" s="3" t="s">
        <v>160</v>
      </c>
    </row>
    <row r="141" spans="1:7" x14ac:dyDescent="0.2">
      <c r="A141" s="1">
        <v>38506</v>
      </c>
      <c r="B141" s="2">
        <v>366000</v>
      </c>
      <c r="C141" s="2">
        <v>3</v>
      </c>
      <c r="D141" s="3" t="s">
        <v>224</v>
      </c>
      <c r="E141" s="3" t="s">
        <v>138</v>
      </c>
      <c r="F141" s="3" t="s">
        <v>308</v>
      </c>
      <c r="G141" s="3" t="s">
        <v>226</v>
      </c>
    </row>
    <row r="142" spans="1:7" s="7" customFormat="1" x14ac:dyDescent="0.2">
      <c r="A142" s="4">
        <v>38517</v>
      </c>
      <c r="B142" s="5">
        <v>35400</v>
      </c>
      <c r="C142" s="5">
        <v>2</v>
      </c>
      <c r="D142" s="6" t="s">
        <v>235</v>
      </c>
      <c r="E142" s="6" t="s">
        <v>313</v>
      </c>
      <c r="F142" s="6" t="s">
        <v>314</v>
      </c>
      <c r="G142" s="6" t="s">
        <v>237</v>
      </c>
    </row>
    <row r="143" spans="1:7" s="7" customFormat="1" x14ac:dyDescent="0.2">
      <c r="A143" s="1">
        <v>38610</v>
      </c>
      <c r="B143" s="2">
        <v>235000</v>
      </c>
      <c r="C143" s="2">
        <v>3</v>
      </c>
      <c r="D143" s="3" t="s">
        <v>0</v>
      </c>
      <c r="E143" s="3" t="s">
        <v>268</v>
      </c>
      <c r="F143" s="3" t="s">
        <v>1</v>
      </c>
      <c r="G143" s="3" t="s">
        <v>3</v>
      </c>
    </row>
    <row r="144" spans="1:7" x14ac:dyDescent="0.2">
      <c r="A144" s="4">
        <v>38688</v>
      </c>
      <c r="B144" s="5">
        <v>290000</v>
      </c>
      <c r="C144" s="5">
        <v>2</v>
      </c>
      <c r="D144" s="6" t="s">
        <v>12</v>
      </c>
      <c r="E144" s="6" t="s">
        <v>282</v>
      </c>
      <c r="F144" s="6" t="s">
        <v>283</v>
      </c>
      <c r="G144" s="6" t="s">
        <v>165</v>
      </c>
    </row>
    <row r="145" spans="1:7" s="7" customFormat="1" x14ac:dyDescent="0.2">
      <c r="A145" s="4">
        <v>38764</v>
      </c>
      <c r="B145" s="5">
        <v>180000</v>
      </c>
      <c r="C145" s="5">
        <v>4</v>
      </c>
      <c r="D145" s="6" t="s">
        <v>231</v>
      </c>
      <c r="E145" s="6" t="s">
        <v>311</v>
      </c>
      <c r="F145" s="6" t="s">
        <v>312</v>
      </c>
      <c r="G145" s="6" t="s">
        <v>233</v>
      </c>
    </row>
    <row r="146" spans="1:7" x14ac:dyDescent="0.2">
      <c r="A146" s="4">
        <v>38849</v>
      </c>
      <c r="B146" s="5">
        <v>260000</v>
      </c>
      <c r="C146" s="5">
        <v>3</v>
      </c>
      <c r="D146" s="6" t="s">
        <v>57</v>
      </c>
      <c r="E146" s="6" t="s">
        <v>269</v>
      </c>
      <c r="F146" s="6" t="s">
        <v>58</v>
      </c>
      <c r="G146" s="6" t="s">
        <v>105</v>
      </c>
    </row>
    <row r="147" spans="1:7" x14ac:dyDescent="0.2">
      <c r="A147" s="4">
        <v>39141</v>
      </c>
      <c r="B147" s="5">
        <v>285000</v>
      </c>
      <c r="C147" s="5">
        <v>2</v>
      </c>
      <c r="D147" s="6" t="s">
        <v>216</v>
      </c>
      <c r="E147" s="6" t="s">
        <v>306</v>
      </c>
      <c r="F147" s="6" t="s">
        <v>307</v>
      </c>
      <c r="G147" s="6" t="s">
        <v>217</v>
      </c>
    </row>
    <row r="148" spans="1:7" s="7" customFormat="1" x14ac:dyDescent="0.2">
      <c r="A148" s="4">
        <v>39227</v>
      </c>
      <c r="B148" s="5">
        <v>250000</v>
      </c>
      <c r="C148" s="5">
        <v>2</v>
      </c>
      <c r="D148" s="6" t="s">
        <v>11</v>
      </c>
      <c r="E148" s="6" t="s">
        <v>259</v>
      </c>
      <c r="F148" s="6" t="s">
        <v>260</v>
      </c>
      <c r="G148" s="6" t="s">
        <v>72</v>
      </c>
    </row>
    <row r="149" spans="1:7" s="7" customFormat="1" x14ac:dyDescent="0.2">
      <c r="A149" s="4">
        <v>39470</v>
      </c>
      <c r="B149" s="5">
        <v>295000</v>
      </c>
      <c r="C149" s="5">
        <v>3</v>
      </c>
      <c r="D149" s="6" t="s">
        <v>49</v>
      </c>
      <c r="E149" s="6" t="s">
        <v>295</v>
      </c>
      <c r="F149" s="6" t="s">
        <v>50</v>
      </c>
      <c r="G149" s="6" t="s">
        <v>197</v>
      </c>
    </row>
    <row r="150" spans="1:7" x14ac:dyDescent="0.2">
      <c r="A150" s="1">
        <v>39735</v>
      </c>
      <c r="B150" s="2">
        <v>450000</v>
      </c>
      <c r="C150" s="2">
        <v>2</v>
      </c>
      <c r="D150" s="3" t="s">
        <v>133</v>
      </c>
      <c r="E150" s="3" t="s">
        <v>275</v>
      </c>
      <c r="F150" s="3" t="s">
        <v>276</v>
      </c>
      <c r="G150" s="3" t="s">
        <v>136</v>
      </c>
    </row>
    <row r="151" spans="1:7" x14ac:dyDescent="0.2">
      <c r="A151" s="4">
        <v>39751</v>
      </c>
      <c r="B151" s="5">
        <v>296500</v>
      </c>
      <c r="C151" s="5">
        <v>2</v>
      </c>
      <c r="D151" s="6" t="s">
        <v>256</v>
      </c>
      <c r="E151" s="6" t="s">
        <v>321</v>
      </c>
      <c r="F151" s="6" t="s">
        <v>322</v>
      </c>
      <c r="G151" s="6" t="s">
        <v>258</v>
      </c>
    </row>
    <row r="152" spans="1:7" s="7" customFormat="1" x14ac:dyDescent="0.2">
      <c r="A152" s="4">
        <v>40717</v>
      </c>
      <c r="B152" s="5">
        <v>240000</v>
      </c>
      <c r="C152" s="5">
        <v>2</v>
      </c>
      <c r="D152" s="6" t="s">
        <v>22</v>
      </c>
      <c r="E152" s="6" t="s">
        <v>324</v>
      </c>
      <c r="F152" s="6" t="s">
        <v>23</v>
      </c>
      <c r="G152" s="6" t="s">
        <v>78</v>
      </c>
    </row>
    <row r="153" spans="1:7" s="7" customFormat="1" x14ac:dyDescent="0.2">
      <c r="A153" s="4">
        <v>41024</v>
      </c>
      <c r="B153" s="5">
        <v>249000</v>
      </c>
      <c r="C153" s="5">
        <v>3</v>
      </c>
      <c r="D153" s="6" t="s">
        <v>137</v>
      </c>
      <c r="E153" s="6" t="s">
        <v>331</v>
      </c>
      <c r="F153" s="6" t="s">
        <v>332</v>
      </c>
      <c r="G153" s="6" t="s">
        <v>139</v>
      </c>
    </row>
    <row r="154" spans="1:7" x14ac:dyDescent="0.2">
      <c r="A154" s="4">
        <v>41131</v>
      </c>
      <c r="B154" s="5">
        <v>210000</v>
      </c>
      <c r="C154" s="5">
        <v>2</v>
      </c>
      <c r="D154" s="6" t="s">
        <v>43</v>
      </c>
      <c r="E154" s="6" t="s">
        <v>342</v>
      </c>
      <c r="F154" s="6" t="s">
        <v>343</v>
      </c>
      <c r="G154" s="6" t="s">
        <v>193</v>
      </c>
    </row>
    <row r="155" spans="1:7" x14ac:dyDescent="0.2">
      <c r="A155" s="4">
        <v>41151</v>
      </c>
      <c r="B155" s="5">
        <v>223000</v>
      </c>
      <c r="C155" s="5">
        <v>2</v>
      </c>
      <c r="D155" s="6" t="s">
        <v>29</v>
      </c>
      <c r="E155" s="6" t="s">
        <v>323</v>
      </c>
      <c r="F155" s="6" t="s">
        <v>30</v>
      </c>
      <c r="G155" s="6" t="s">
        <v>180</v>
      </c>
    </row>
    <row r="156" spans="1:7" x14ac:dyDescent="0.2">
      <c r="A156" s="1">
        <v>41187</v>
      </c>
      <c r="B156" s="2">
        <v>245000</v>
      </c>
      <c r="C156" s="2">
        <v>2</v>
      </c>
      <c r="D156" s="3" t="s">
        <v>126</v>
      </c>
      <c r="E156" s="3" t="s">
        <v>323</v>
      </c>
      <c r="F156" s="3" t="s">
        <v>329</v>
      </c>
      <c r="G156" s="3" t="s">
        <v>129</v>
      </c>
    </row>
    <row r="157" spans="1:7" s="7" customFormat="1" x14ac:dyDescent="0.2">
      <c r="A157" s="4">
        <v>41284</v>
      </c>
      <c r="B157" s="5">
        <v>352000</v>
      </c>
      <c r="C157" s="5">
        <v>4</v>
      </c>
      <c r="D157" s="6" t="s">
        <v>224</v>
      </c>
      <c r="E157" s="6" t="s">
        <v>351</v>
      </c>
      <c r="F157" s="6" t="s">
        <v>352</v>
      </c>
      <c r="G157" s="6" t="s">
        <v>226</v>
      </c>
    </row>
    <row r="158" spans="1:7" x14ac:dyDescent="0.2">
      <c r="A158" s="4">
        <v>41394</v>
      </c>
      <c r="B158" s="5">
        <v>173000</v>
      </c>
      <c r="C158" s="5">
        <v>2</v>
      </c>
      <c r="D158" s="6" t="s">
        <v>55</v>
      </c>
      <c r="E158" s="6" t="s">
        <v>346</v>
      </c>
      <c r="F158" s="6" t="s">
        <v>56</v>
      </c>
      <c r="G158" s="6" t="s">
        <v>199</v>
      </c>
    </row>
    <row r="159" spans="1:7" s="7" customFormat="1" x14ac:dyDescent="0.2">
      <c r="A159" s="4">
        <v>41712</v>
      </c>
      <c r="B159" s="5">
        <v>252000</v>
      </c>
      <c r="C159" s="5">
        <v>3</v>
      </c>
      <c r="D159" s="6" t="s">
        <v>159</v>
      </c>
      <c r="E159" s="6" t="s">
        <v>335</v>
      </c>
      <c r="F159" s="6" t="s">
        <v>336</v>
      </c>
      <c r="G159" s="6" t="s">
        <v>160</v>
      </c>
    </row>
    <row r="160" spans="1:7" x14ac:dyDescent="0.2">
      <c r="A160" s="4">
        <v>41732</v>
      </c>
      <c r="B160" s="5">
        <v>242000</v>
      </c>
      <c r="C160" s="5">
        <v>3</v>
      </c>
      <c r="D160" s="6" t="s">
        <v>238</v>
      </c>
      <c r="E160" s="6" t="s">
        <v>353</v>
      </c>
      <c r="F160" s="6" t="s">
        <v>354</v>
      </c>
      <c r="G160" s="6" t="s">
        <v>240</v>
      </c>
    </row>
    <row r="161" spans="1:7" s="7" customFormat="1" x14ac:dyDescent="0.2">
      <c r="A161" s="4">
        <v>41841</v>
      </c>
      <c r="B161" s="5">
        <v>264000</v>
      </c>
      <c r="C161" s="5">
        <v>3</v>
      </c>
      <c r="D161" s="6" t="s">
        <v>126</v>
      </c>
      <c r="E161" s="6" t="s">
        <v>329</v>
      </c>
      <c r="F161" s="6" t="s">
        <v>330</v>
      </c>
      <c r="G161" s="6" t="s">
        <v>129</v>
      </c>
    </row>
    <row r="162" spans="1:7" s="7" customFormat="1" x14ac:dyDescent="0.2">
      <c r="A162" s="4">
        <v>41859</v>
      </c>
      <c r="B162" s="5">
        <v>280000</v>
      </c>
      <c r="C162" s="5">
        <v>3</v>
      </c>
      <c r="D162" s="6" t="s">
        <v>51</v>
      </c>
      <c r="E162" s="6" t="s">
        <v>325</v>
      </c>
      <c r="F162" s="6" t="s">
        <v>52</v>
      </c>
      <c r="G162" s="6" t="s">
        <v>101</v>
      </c>
    </row>
    <row r="163" spans="1:7" x14ac:dyDescent="0.2">
      <c r="A163" s="4">
        <v>42104</v>
      </c>
      <c r="B163" s="5">
        <v>210000</v>
      </c>
      <c r="C163" s="5">
        <v>3</v>
      </c>
      <c r="D163" s="6" t="s">
        <v>20</v>
      </c>
      <c r="E163" s="6" t="s">
        <v>338</v>
      </c>
      <c r="F163" s="6" t="s">
        <v>21</v>
      </c>
      <c r="G163" s="6" t="s">
        <v>173</v>
      </c>
    </row>
    <row r="164" spans="1:7" s="7" customFormat="1" x14ac:dyDescent="0.2">
      <c r="A164" s="4">
        <v>42208</v>
      </c>
      <c r="B164" s="5">
        <v>216000</v>
      </c>
      <c r="C164" s="5">
        <v>2</v>
      </c>
      <c r="D164" s="6" t="s">
        <v>151</v>
      </c>
      <c r="E164" s="6" t="s">
        <v>333</v>
      </c>
      <c r="F164" s="6" t="s">
        <v>334</v>
      </c>
      <c r="G164" s="6" t="s">
        <v>153</v>
      </c>
    </row>
    <row r="165" spans="1:7" s="7" customFormat="1" x14ac:dyDescent="0.2">
      <c r="A165" s="4">
        <v>42236</v>
      </c>
      <c r="B165" s="5">
        <v>258000</v>
      </c>
      <c r="C165" s="5">
        <v>3</v>
      </c>
      <c r="D165" s="6" t="s">
        <v>47</v>
      </c>
      <c r="E165" s="6" t="s">
        <v>344</v>
      </c>
      <c r="F165" s="6" t="s">
        <v>345</v>
      </c>
      <c r="G165" s="6" t="s">
        <v>196</v>
      </c>
    </row>
    <row r="166" spans="1:7" s="7" customFormat="1" x14ac:dyDescent="0.2">
      <c r="A166" s="4">
        <v>42258</v>
      </c>
      <c r="B166" s="5">
        <v>255000</v>
      </c>
      <c r="C166" s="5">
        <v>2</v>
      </c>
      <c r="D166" s="6" t="s">
        <v>10</v>
      </c>
      <c r="E166" s="6" t="s">
        <v>331</v>
      </c>
      <c r="F166" s="6" t="s">
        <v>337</v>
      </c>
      <c r="G166" s="6" t="s">
        <v>163</v>
      </c>
    </row>
    <row r="167" spans="1:7" s="7" customFormat="1" x14ac:dyDescent="0.2">
      <c r="A167" s="4">
        <v>42272</v>
      </c>
      <c r="B167" s="5">
        <v>217500</v>
      </c>
      <c r="C167" s="5">
        <v>3</v>
      </c>
      <c r="D167" s="6" t="s">
        <v>120</v>
      </c>
      <c r="E167" s="6" t="s">
        <v>121</v>
      </c>
      <c r="F167" s="6" t="s">
        <v>328</v>
      </c>
      <c r="G167" s="6" t="s">
        <v>122</v>
      </c>
    </row>
    <row r="168" spans="1:7" x14ac:dyDescent="0.2">
      <c r="A168" s="4">
        <v>42276</v>
      </c>
      <c r="B168" s="5">
        <v>200000</v>
      </c>
      <c r="C168" s="5">
        <v>3</v>
      </c>
      <c r="D168" s="6" t="s">
        <v>250</v>
      </c>
      <c r="E168" s="6" t="s">
        <v>320</v>
      </c>
      <c r="F168" s="6" t="s">
        <v>355</v>
      </c>
      <c r="G168" s="6" t="s">
        <v>251</v>
      </c>
    </row>
    <row r="169" spans="1:7" x14ac:dyDescent="0.2">
      <c r="A169" s="4">
        <v>42321</v>
      </c>
      <c r="B169" s="5">
        <v>150000</v>
      </c>
      <c r="C169" s="5">
        <v>2</v>
      </c>
      <c r="D169" s="6" t="s">
        <v>34</v>
      </c>
      <c r="E169" s="6" t="s">
        <v>341</v>
      </c>
      <c r="F169" s="6" t="s">
        <v>35</v>
      </c>
      <c r="G169" s="6" t="s">
        <v>183</v>
      </c>
    </row>
    <row r="170" spans="1:7" x14ac:dyDescent="0.2">
      <c r="A170" s="4">
        <v>42345</v>
      </c>
      <c r="B170" s="5">
        <v>200000</v>
      </c>
      <c r="C170" s="5">
        <v>4</v>
      </c>
      <c r="D170" s="6" t="s">
        <v>59</v>
      </c>
      <c r="E170" s="6" t="s">
        <v>266</v>
      </c>
      <c r="F170" s="6" t="s">
        <v>60</v>
      </c>
      <c r="G170" s="6" t="s">
        <v>107</v>
      </c>
    </row>
    <row r="171" spans="1:7" s="7" customFormat="1" x14ac:dyDescent="0.2">
      <c r="A171" s="4">
        <v>42503</v>
      </c>
      <c r="B171" s="5">
        <v>325000</v>
      </c>
      <c r="C171" s="5">
        <v>4</v>
      </c>
      <c r="D171" s="6" t="s">
        <v>360</v>
      </c>
      <c r="E171" s="6" t="s">
        <v>339</v>
      </c>
      <c r="F171" s="6" t="s">
        <v>340</v>
      </c>
      <c r="G171" s="6" t="s">
        <v>176</v>
      </c>
    </row>
    <row r="172" spans="1:7" x14ac:dyDescent="0.2">
      <c r="A172" s="4">
        <v>42614</v>
      </c>
      <c r="B172" s="5">
        <v>190000</v>
      </c>
      <c r="C172" s="5">
        <v>4</v>
      </c>
      <c r="D172" s="6" t="s">
        <v>112</v>
      </c>
      <c r="E172" s="6" t="s">
        <v>326</v>
      </c>
      <c r="F172" s="6" t="s">
        <v>327</v>
      </c>
      <c r="G172" s="6" t="s">
        <v>114</v>
      </c>
    </row>
    <row r="173" spans="1:7" s="7" customFormat="1" x14ac:dyDescent="0.2">
      <c r="A173" s="4">
        <v>42660</v>
      </c>
      <c r="B173" s="5">
        <v>147500</v>
      </c>
      <c r="C173" s="5">
        <v>4</v>
      </c>
      <c r="D173" s="6" t="s">
        <v>210</v>
      </c>
      <c r="E173" s="6" t="s">
        <v>347</v>
      </c>
      <c r="F173" s="6" t="s">
        <v>348</v>
      </c>
      <c r="G173" s="6" t="s">
        <v>212</v>
      </c>
    </row>
    <row r="174" spans="1:7" x14ac:dyDescent="0.2">
      <c r="A174" s="4">
        <v>42709</v>
      </c>
      <c r="B174" s="5">
        <v>240000</v>
      </c>
      <c r="C174" s="5">
        <v>2</v>
      </c>
      <c r="D174" s="6" t="s">
        <v>218</v>
      </c>
      <c r="E174" s="6" t="s">
        <v>349</v>
      </c>
      <c r="F174" s="6" t="s">
        <v>350</v>
      </c>
      <c r="G174" s="6" t="s">
        <v>220</v>
      </c>
    </row>
    <row r="175" spans="1:7" s="7" customFormat="1" x14ac:dyDescent="0.2">
      <c r="A175" s="4">
        <v>42892</v>
      </c>
      <c r="B175" s="5">
        <v>450000</v>
      </c>
      <c r="C175" s="5">
        <v>3</v>
      </c>
      <c r="D175" s="6" t="s">
        <v>133</v>
      </c>
      <c r="E175" s="6" t="s">
        <v>276</v>
      </c>
      <c r="F175" s="6" t="s">
        <v>8</v>
      </c>
      <c r="G175" s="6" t="s">
        <v>136</v>
      </c>
    </row>
    <row r="176" spans="1:7" x14ac:dyDescent="0.2">
      <c r="A176" s="4">
        <v>43381</v>
      </c>
      <c r="B176" s="5">
        <v>293500</v>
      </c>
      <c r="C176" s="5">
        <v>4</v>
      </c>
      <c r="D176" s="6" t="s">
        <v>0</v>
      </c>
      <c r="E176" s="6" t="s">
        <v>1</v>
      </c>
      <c r="F176" s="6" t="s">
        <v>2</v>
      </c>
      <c r="G176" s="6" t="s">
        <v>3</v>
      </c>
    </row>
    <row r="177" spans="1:7" x14ac:dyDescent="0.2">
      <c r="A177" s="4">
        <v>43441</v>
      </c>
      <c r="B177" s="5">
        <v>340000</v>
      </c>
      <c r="C177" s="5">
        <v>2</v>
      </c>
      <c r="D177" s="6" t="s">
        <v>4</v>
      </c>
      <c r="E177" s="6" t="s">
        <v>5</v>
      </c>
      <c r="F177" s="6" t="s">
        <v>6</v>
      </c>
      <c r="G177" s="6" t="s">
        <v>7</v>
      </c>
    </row>
    <row r="178" spans="1:7" x14ac:dyDescent="0.2">
      <c r="A178" s="9">
        <v>43616</v>
      </c>
      <c r="B178" s="10">
        <v>325000</v>
      </c>
      <c r="C178" s="5">
        <v>4</v>
      </c>
      <c r="D178" s="3" t="s">
        <v>49</v>
      </c>
      <c r="E178" s="6" t="s">
        <v>365</v>
      </c>
      <c r="F178" s="6" t="s">
        <v>383</v>
      </c>
      <c r="G178" s="3" t="s">
        <v>197</v>
      </c>
    </row>
    <row r="179" spans="1:7" s="7" customFormat="1" x14ac:dyDescent="0.2">
      <c r="A179" s="9">
        <v>43741</v>
      </c>
      <c r="B179" s="10">
        <v>340000</v>
      </c>
      <c r="C179" s="5">
        <v>3</v>
      </c>
      <c r="D179" s="3" t="s">
        <v>252</v>
      </c>
      <c r="E179" s="6" t="s">
        <v>367</v>
      </c>
      <c r="F179" s="6" t="s">
        <v>372</v>
      </c>
      <c r="G179" s="3" t="s">
        <v>254</v>
      </c>
    </row>
    <row r="180" spans="1:7" x14ac:dyDescent="0.2">
      <c r="A180" s="9">
        <v>43762</v>
      </c>
      <c r="B180" s="10">
        <v>210000</v>
      </c>
      <c r="C180" s="5">
        <v>4</v>
      </c>
      <c r="D180" s="3" t="s">
        <v>207</v>
      </c>
      <c r="E180" s="6" t="s">
        <v>366</v>
      </c>
      <c r="F180" s="6" t="s">
        <v>370</v>
      </c>
      <c r="G180" s="3" t="s">
        <v>209</v>
      </c>
    </row>
    <row r="181" spans="1:7" s="7" customFormat="1" x14ac:dyDescent="0.2">
      <c r="A181" s="4">
        <v>43925</v>
      </c>
      <c r="B181" s="5">
        <v>175000</v>
      </c>
      <c r="C181" s="5"/>
      <c r="D181" s="6" t="s">
        <v>18</v>
      </c>
      <c r="E181" s="6"/>
      <c r="F181" s="6" t="s">
        <v>391</v>
      </c>
      <c r="G181" s="6" t="s">
        <v>170</v>
      </c>
    </row>
    <row r="182" spans="1:7" s="7" customFormat="1" x14ac:dyDescent="0.2">
      <c r="A182" s="11">
        <v>44049</v>
      </c>
      <c r="B182" s="12">
        <v>317000</v>
      </c>
      <c r="C182" s="2">
        <v>3</v>
      </c>
      <c r="D182" s="3" t="s">
        <v>256</v>
      </c>
      <c r="E182" s="3" t="s">
        <v>368</v>
      </c>
      <c r="F182" s="3" t="s">
        <v>373</v>
      </c>
      <c r="G182" s="3" t="s">
        <v>258</v>
      </c>
    </row>
    <row r="183" spans="1:7" x14ac:dyDescent="0.2">
      <c r="A183" s="9">
        <v>44050</v>
      </c>
      <c r="B183" s="10">
        <v>285000</v>
      </c>
      <c r="C183" s="5">
        <v>3</v>
      </c>
      <c r="D183" s="3" t="s">
        <v>43</v>
      </c>
      <c r="E183" s="6" t="s">
        <v>364</v>
      </c>
      <c r="F183" s="6" t="s">
        <v>369</v>
      </c>
      <c r="G183" s="3" t="s">
        <v>193</v>
      </c>
    </row>
    <row r="184" spans="1:7" x14ac:dyDescent="0.2">
      <c r="A184" s="4">
        <v>44166</v>
      </c>
      <c r="B184" s="5">
        <v>280000</v>
      </c>
      <c r="C184" s="5">
        <v>3</v>
      </c>
      <c r="D184" s="3" t="s">
        <v>62</v>
      </c>
      <c r="E184" s="6" t="s">
        <v>362</v>
      </c>
      <c r="F184" s="6" t="s">
        <v>363</v>
      </c>
      <c r="G184" s="3" t="s">
        <v>109</v>
      </c>
    </row>
    <row r="185" spans="1:7" s="7" customFormat="1" x14ac:dyDescent="0.2">
      <c r="A185" s="9">
        <v>44264</v>
      </c>
      <c r="B185" s="10">
        <v>398000</v>
      </c>
      <c r="C185" s="5">
        <v>3</v>
      </c>
      <c r="D185" s="3" t="s">
        <v>216</v>
      </c>
      <c r="E185" s="6" t="s">
        <v>222</v>
      </c>
      <c r="F185" s="6" t="s">
        <v>371</v>
      </c>
      <c r="G185" s="3" t="s">
        <v>217</v>
      </c>
    </row>
    <row r="186" spans="1:7" x14ac:dyDescent="0.2">
      <c r="A186" s="9">
        <v>44264</v>
      </c>
      <c r="B186" s="10">
        <v>137000</v>
      </c>
      <c r="C186" s="5">
        <v>2</v>
      </c>
      <c r="D186" s="6" t="s">
        <v>221</v>
      </c>
      <c r="E186" s="6" t="s">
        <v>222</v>
      </c>
      <c r="F186" s="6"/>
      <c r="G186" s="6" t="s">
        <v>223</v>
      </c>
    </row>
    <row r="187" spans="1:7" x14ac:dyDescent="0.2">
      <c r="A187" s="9">
        <v>44353</v>
      </c>
      <c r="B187" s="10">
        <v>357000</v>
      </c>
      <c r="C187" s="5">
        <v>4</v>
      </c>
      <c r="D187" s="3" t="s">
        <v>252</v>
      </c>
      <c r="E187" s="6"/>
      <c r="F187" s="6" t="s">
        <v>399</v>
      </c>
      <c r="G187" s="3" t="s">
        <v>254</v>
      </c>
    </row>
    <row r="188" spans="1:7" s="7" customFormat="1" x14ac:dyDescent="0.2">
      <c r="A188" s="4">
        <v>44393</v>
      </c>
      <c r="B188" s="5">
        <v>305000</v>
      </c>
      <c r="C188" s="5">
        <v>3</v>
      </c>
      <c r="D188" s="3" t="s">
        <v>116</v>
      </c>
      <c r="E188" s="6"/>
      <c r="F188" s="6" t="s">
        <v>387</v>
      </c>
      <c r="G188" s="6" t="s">
        <v>118</v>
      </c>
    </row>
    <row r="189" spans="1:7" s="7" customFormat="1" x14ac:dyDescent="0.2">
      <c r="A189" s="4">
        <v>44393</v>
      </c>
      <c r="B189" s="5">
        <v>309900</v>
      </c>
      <c r="C189" s="5">
        <v>4</v>
      </c>
      <c r="D189" s="6" t="s">
        <v>41</v>
      </c>
      <c r="E189" s="6"/>
      <c r="F189" s="6" t="s">
        <v>393</v>
      </c>
      <c r="G189" s="6" t="s">
        <v>190</v>
      </c>
    </row>
    <row r="190" spans="1:7" x14ac:dyDescent="0.2">
      <c r="A190" s="4">
        <v>44396</v>
      </c>
      <c r="B190" s="5">
        <v>250000</v>
      </c>
      <c r="C190" s="5">
        <v>3</v>
      </c>
      <c r="D190" s="6" t="s">
        <v>235</v>
      </c>
      <c r="E190" s="6"/>
      <c r="F190" s="6" t="s">
        <v>397</v>
      </c>
      <c r="G190" s="6" t="s">
        <v>237</v>
      </c>
    </row>
    <row r="191" spans="1:7" s="7" customFormat="1" x14ac:dyDescent="0.2">
      <c r="A191" s="4">
        <v>44427</v>
      </c>
      <c r="B191" s="5">
        <v>389000</v>
      </c>
      <c r="C191" s="5">
        <v>4</v>
      </c>
      <c r="D191" s="3" t="s">
        <v>126</v>
      </c>
      <c r="E191" s="6"/>
      <c r="F191" s="6" t="s">
        <v>388</v>
      </c>
      <c r="G191" s="6" t="s">
        <v>129</v>
      </c>
    </row>
    <row r="192" spans="1:7" x14ac:dyDescent="0.2">
      <c r="A192" s="4">
        <v>44440</v>
      </c>
      <c r="B192" s="5">
        <v>265000</v>
      </c>
      <c r="C192" s="5">
        <v>4</v>
      </c>
      <c r="D192" s="6" t="s">
        <v>241</v>
      </c>
      <c r="E192" s="6"/>
      <c r="F192" s="6" t="s">
        <v>398</v>
      </c>
      <c r="G192" s="6" t="s">
        <v>243</v>
      </c>
    </row>
    <row r="193" spans="1:7" x14ac:dyDescent="0.2">
      <c r="A193" s="4">
        <v>44442</v>
      </c>
      <c r="B193" s="5">
        <v>410000</v>
      </c>
      <c r="C193" s="5">
        <v>3</v>
      </c>
      <c r="D193" s="6" t="s">
        <v>218</v>
      </c>
      <c r="E193" s="5"/>
      <c r="F193" s="6" t="s">
        <v>396</v>
      </c>
      <c r="G193" s="6" t="s">
        <v>220</v>
      </c>
    </row>
    <row r="194" spans="1:7" s="7" customFormat="1" x14ac:dyDescent="0.2">
      <c r="A194" s="4">
        <v>44454</v>
      </c>
      <c r="B194" s="5">
        <v>220000</v>
      </c>
      <c r="C194" s="5">
        <v>3</v>
      </c>
      <c r="D194" s="6" t="s">
        <v>55</v>
      </c>
      <c r="E194" s="6"/>
      <c r="F194" s="6" t="s">
        <v>383</v>
      </c>
      <c r="G194" s="6" t="s">
        <v>199</v>
      </c>
    </row>
    <row r="195" spans="1:7" x14ac:dyDescent="0.2">
      <c r="A195" s="4">
        <v>44454</v>
      </c>
      <c r="B195" s="5">
        <v>220000</v>
      </c>
      <c r="C195" s="5">
        <v>3</v>
      </c>
      <c r="D195" s="6" t="s">
        <v>61</v>
      </c>
      <c r="E195" s="6"/>
      <c r="F195" s="6" t="s">
        <v>394</v>
      </c>
      <c r="G195" s="6" t="s">
        <v>201</v>
      </c>
    </row>
    <row r="196" spans="1:7" s="7" customFormat="1" x14ac:dyDescent="0.2">
      <c r="A196" s="4">
        <v>44459</v>
      </c>
      <c r="B196" s="5">
        <v>285000</v>
      </c>
      <c r="C196" s="5">
        <v>2</v>
      </c>
      <c r="D196" s="6" t="s">
        <v>31</v>
      </c>
      <c r="E196" s="6" t="s">
        <v>384</v>
      </c>
      <c r="F196" s="7" t="s">
        <v>385</v>
      </c>
      <c r="G196" s="6" t="s">
        <v>88</v>
      </c>
    </row>
    <row r="197" spans="1:7" s="7" customFormat="1" x14ac:dyDescent="0.2">
      <c r="A197" s="4">
        <v>44459</v>
      </c>
      <c r="B197" s="5">
        <v>214000</v>
      </c>
      <c r="C197" s="5">
        <v>2</v>
      </c>
      <c r="D197" s="6" t="s">
        <v>39</v>
      </c>
      <c r="E197" s="6"/>
      <c r="F197" s="6" t="s">
        <v>392</v>
      </c>
      <c r="G197" s="6" t="s">
        <v>186</v>
      </c>
    </row>
    <row r="198" spans="1:7" s="7" customFormat="1" x14ac:dyDescent="0.2">
      <c r="A198" s="4">
        <v>44575</v>
      </c>
      <c r="B198" s="5">
        <v>392000</v>
      </c>
      <c r="C198" s="5">
        <v>3</v>
      </c>
      <c r="D198" s="6" t="s">
        <v>12</v>
      </c>
      <c r="E198" s="6"/>
      <c r="F198" s="6" t="s">
        <v>390</v>
      </c>
      <c r="G198" s="6" t="s">
        <v>165</v>
      </c>
    </row>
    <row r="199" spans="1:7" x14ac:dyDescent="0.2">
      <c r="A199" s="4">
        <v>44764</v>
      </c>
      <c r="B199" s="5">
        <v>275000</v>
      </c>
      <c r="C199" s="5">
        <v>5</v>
      </c>
      <c r="D199" s="6" t="s">
        <v>112</v>
      </c>
      <c r="E199" s="6" t="s">
        <v>327</v>
      </c>
      <c r="F199" s="6" t="s">
        <v>386</v>
      </c>
      <c r="G199" s="6" t="s">
        <v>114</v>
      </c>
    </row>
    <row r="200" spans="1:7" s="7" customFormat="1" x14ac:dyDescent="0.2">
      <c r="A200" s="4">
        <v>44855</v>
      </c>
      <c r="B200" s="5">
        <v>399000</v>
      </c>
      <c r="C200" s="5">
        <v>3</v>
      </c>
      <c r="D200" s="6" t="s">
        <v>10</v>
      </c>
      <c r="E200" s="6"/>
      <c r="F200" s="6" t="s">
        <v>389</v>
      </c>
      <c r="G200" s="6" t="s">
        <v>163</v>
      </c>
    </row>
    <row r="201" spans="1:7" x14ac:dyDescent="0.2">
      <c r="A201" s="4">
        <v>44862</v>
      </c>
      <c r="B201" s="5">
        <v>370000</v>
      </c>
      <c r="C201" s="5">
        <v>4</v>
      </c>
      <c r="D201" s="6" t="s">
        <v>204</v>
      </c>
      <c r="E201" s="6"/>
      <c r="F201" s="6" t="s">
        <v>395</v>
      </c>
      <c r="G201" s="6" t="s">
        <v>206</v>
      </c>
    </row>
    <row r="202" spans="1:7" x14ac:dyDescent="0.2">
      <c r="A202" s="1"/>
      <c r="B202" s="2"/>
      <c r="C202" s="2"/>
      <c r="D202" s="3"/>
      <c r="E202" s="3"/>
      <c r="F202" s="3"/>
      <c r="G202" s="3"/>
    </row>
  </sheetData>
  <sortState xmlns:xlrd2="http://schemas.microsoft.com/office/spreadsheetml/2017/richdata2" ref="A2:G201">
    <sortCondition ref="A2:A201"/>
  </sortState>
  <phoneticPr fontId="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MASTER LIST OF SALES</vt:lpstr>
      <vt:lpstr>Sales sorted by year</vt:lpstr>
      <vt:lpstr>Sales with Graphs</vt:lpstr>
      <vt:lpstr>Sheet7</vt:lpstr>
      <vt:lpstr>'Sales with Graphs'!Print_Area</vt:lpstr>
    </vt:vector>
  </TitlesOfParts>
  <Company>First Bank of Manhattan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Benn</dc:creator>
  <cp:lastModifiedBy>Kathleen Benn</cp:lastModifiedBy>
  <cp:lastPrinted>2021-04-16T05:49:04Z</cp:lastPrinted>
  <dcterms:created xsi:type="dcterms:W3CDTF">2019-03-05T16:00:22Z</dcterms:created>
  <dcterms:modified xsi:type="dcterms:W3CDTF">2023-11-03T15:53:20Z</dcterms:modified>
</cp:coreProperties>
</file>